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defaultThemeVersion="124226"/>
  <mc:AlternateContent xmlns:mc="http://schemas.openxmlformats.org/markup-compatibility/2006">
    <mc:Choice Requires="x15">
      <x15ac:absPath xmlns:x15ac="http://schemas.microsoft.com/office/spreadsheetml/2010/11/ac" url="P:\administratsioon_rahvusvahelise_koostöö_b\RKB uus P-ketas\Välisvahendite administreerimine\ISF-B\ISFB-22 ABC väravad\Lõpparuanne\"/>
    </mc:Choice>
  </mc:AlternateContent>
  <bookViews>
    <workbookView xWindow="0" yWindow="0" windowWidth="28800" windowHeight="13020" tabRatio="757" activeTab="2"/>
  </bookViews>
  <sheets>
    <sheet name="Eelarve" sheetId="11" r:id="rId1"/>
    <sheet name="Maksetaotlus" sheetId="6" r:id="rId2"/>
    <sheet name="KULUARUANDE KOOND" sheetId="1" r:id="rId3"/>
    <sheet name="1. Tööjõukulud" sheetId="13" r:id="rId4"/>
    <sheet name="2. Sõidu-ja lähetuskulud" sheetId="10" r:id="rId5"/>
    <sheet name="3. Kinnisvara" sheetId="18" r:id="rId6"/>
    <sheet name="Nähtamatu leht" sheetId="16" state="hidden" r:id="rId7"/>
  </sheets>
  <definedNames>
    <definedName name="Kinnituskiri" comment="Vali sobiv vastusevariant">'Nähtamatu leht'!$A$12:$A$14</definedName>
    <definedName name="Projekti_valdkond">Eelarve!$C$9</definedName>
    <definedName name="Valdkond">'Nähtamatu leht'!$A$1:$A$3</definedName>
    <definedName name="Ühik">'Nähtamatu leht'!$A$6:$A$9</definedName>
  </definedNames>
  <calcPr calcId="152511"/>
</workbook>
</file>

<file path=xl/calcChain.xml><?xml version="1.0" encoding="utf-8"?>
<calcChain xmlns="http://schemas.openxmlformats.org/spreadsheetml/2006/main">
  <c r="E19" i="1" l="1"/>
  <c r="F19" i="1"/>
  <c r="E55" i="1"/>
  <c r="F55" i="1"/>
  <c r="D14" i="1"/>
  <c r="G14" i="1"/>
  <c r="D15" i="1"/>
  <c r="G15" i="1"/>
  <c r="D16" i="1"/>
  <c r="G16" i="1"/>
  <c r="D17" i="1"/>
  <c r="G17" i="1"/>
  <c r="D18" i="1"/>
  <c r="G18" i="1"/>
  <c r="D19" i="1" l="1"/>
  <c r="G19" i="1"/>
  <c r="D31" i="6" l="1"/>
  <c r="D30" i="6"/>
  <c r="D29" i="6"/>
  <c r="D28" i="6"/>
  <c r="D27" i="6"/>
  <c r="G15" i="6"/>
  <c r="G16" i="6"/>
  <c r="G17" i="6"/>
  <c r="G18" i="6"/>
  <c r="G19" i="6"/>
  <c r="F20" i="6"/>
  <c r="D18" i="11"/>
  <c r="B22" i="11"/>
  <c r="B23" i="11"/>
  <c r="B24" i="11"/>
  <c r="D26" i="11"/>
  <c r="C52" i="11"/>
  <c r="G58" i="11"/>
  <c r="G60" i="11" s="1"/>
  <c r="G62" i="11"/>
  <c r="G61" i="11" s="1"/>
  <c r="D23" i="11" s="1"/>
  <c r="G63" i="11"/>
  <c r="D24" i="11" s="1"/>
  <c r="G59" i="11" l="1"/>
  <c r="G57" i="11" s="1"/>
  <c r="G65" i="11" s="1"/>
  <c r="G20" i="6"/>
  <c r="D22" i="11" l="1"/>
  <c r="G67" i="11"/>
  <c r="D25" i="11" l="1"/>
  <c r="D27" i="11" l="1"/>
  <c r="E25" i="11" s="1"/>
  <c r="C13" i="11" l="1"/>
  <c r="C17" i="11"/>
  <c r="E26" i="11"/>
  <c r="C14" i="11"/>
  <c r="C15" i="11"/>
  <c r="C16" i="11"/>
  <c r="E27" i="11"/>
  <c r="E23" i="11"/>
  <c r="E24" i="11"/>
  <c r="E22" i="11"/>
  <c r="C16" i="1" l="1"/>
  <c r="D17" i="6"/>
  <c r="C15" i="1"/>
  <c r="D16" i="6"/>
  <c r="C17" i="1"/>
  <c r="D18" i="6"/>
  <c r="C18" i="1"/>
  <c r="D19" i="6"/>
  <c r="C14" i="1"/>
  <c r="C19" i="1" s="1"/>
  <c r="D15" i="6"/>
  <c r="C18" i="11"/>
  <c r="D20" i="6" l="1"/>
  <c r="B26" i="1"/>
  <c r="H15" i="13" l="1"/>
  <c r="F24" i="1" s="1"/>
  <c r="D28" i="1" l="1"/>
  <c r="D54" i="1" l="1"/>
  <c r="C54" i="1"/>
  <c r="D53" i="1"/>
  <c r="C53" i="1"/>
  <c r="D52" i="1"/>
  <c r="C52" i="1"/>
  <c r="D51" i="1"/>
  <c r="C51" i="1"/>
  <c r="D50" i="1"/>
  <c r="C50" i="1"/>
  <c r="D49" i="1"/>
  <c r="C49" i="1"/>
  <c r="D48" i="1"/>
  <c r="C48" i="1"/>
  <c r="D47" i="1"/>
  <c r="C47" i="1"/>
  <c r="D46" i="1"/>
  <c r="C46" i="1"/>
  <c r="D45" i="1"/>
  <c r="C45" i="1"/>
  <c r="D44" i="1"/>
  <c r="C44" i="1"/>
  <c r="D43" i="1"/>
  <c r="C43" i="1"/>
  <c r="D42" i="1"/>
  <c r="C42" i="1"/>
  <c r="D41" i="1"/>
  <c r="C41" i="1"/>
  <c r="D40" i="1"/>
  <c r="C40" i="1"/>
  <c r="D39" i="1"/>
  <c r="C39" i="1"/>
  <c r="D38" i="1"/>
  <c r="C38" i="1"/>
  <c r="D37" i="1"/>
  <c r="C37" i="1"/>
  <c r="D36" i="1"/>
  <c r="C36" i="1"/>
  <c r="D35" i="1"/>
  <c r="C35" i="1"/>
  <c r="C34" i="1"/>
  <c r="D34" i="1"/>
  <c r="C55" i="1" l="1"/>
  <c r="D55" i="1"/>
  <c r="B3" i="6" l="1"/>
  <c r="B2" i="6"/>
  <c r="C26" i="1" l="1"/>
  <c r="H12" i="18"/>
  <c r="F26" i="1" s="1"/>
  <c r="H9" i="18"/>
  <c r="E26" i="1" s="1"/>
  <c r="H13" i="18" l="1"/>
  <c r="G26" i="1"/>
  <c r="B1" i="1" l="1"/>
  <c r="F32" i="6" l="1"/>
  <c r="C28" i="1"/>
  <c r="H12" i="13" l="1"/>
  <c r="E24" i="1" s="1"/>
  <c r="H8" i="10"/>
  <c r="E25" i="1" s="1"/>
  <c r="E27" i="1" l="1"/>
  <c r="E29" i="1" s="1"/>
  <c r="C25" i="1"/>
  <c r="D24" i="1"/>
  <c r="H16" i="13"/>
  <c r="C24" i="1" l="1"/>
  <c r="G28" i="1"/>
  <c r="H11" i="10"/>
  <c r="F25" i="1" s="1"/>
  <c r="F27" i="1" s="1"/>
  <c r="F29" i="1" s="1"/>
  <c r="C27" i="1" l="1"/>
  <c r="C29" i="1" s="1"/>
  <c r="G24" i="1"/>
  <c r="H12" i="10"/>
  <c r="D25" i="1"/>
  <c r="G25" i="1" l="1"/>
  <c r="D27" i="1"/>
  <c r="G28" i="6" l="1"/>
  <c r="G27" i="6"/>
  <c r="G27" i="1"/>
  <c r="G32" i="6" l="1"/>
  <c r="D29" i="1"/>
  <c r="B2" i="1" l="1"/>
  <c r="G29" i="1"/>
  <c r="D32" i="6" l="1"/>
  <c r="H27" i="6" s="1"/>
  <c r="H28" i="6" l="1"/>
</calcChain>
</file>

<file path=xl/sharedStrings.xml><?xml version="1.0" encoding="utf-8"?>
<sst xmlns="http://schemas.openxmlformats.org/spreadsheetml/2006/main" count="258" uniqueCount="164">
  <si>
    <t>Kuluaruande vorm</t>
  </si>
  <si>
    <t>Rea nr</t>
  </si>
  <si>
    <t>Kululiik</t>
  </si>
  <si>
    <t>Eelarve täitmise %</t>
  </si>
  <si>
    <t>Projekti tegelikud kulud</t>
  </si>
  <si>
    <t>PROJEKTI KULUD KOKKU</t>
  </si>
  <si>
    <t>Kavandatud eelarve</t>
  </si>
  <si>
    <t>KAUDSED KULUD</t>
  </si>
  <si>
    <t>Rahastamisallikas</t>
  </si>
  <si>
    <t>Summa</t>
  </si>
  <si>
    <t>Riiklik kaasfinantseering</t>
  </si>
  <si>
    <t>Partnerite poolne kaasfinantseering</t>
  </si>
  <si>
    <t>KOKKU</t>
  </si>
  <si>
    <t>Projekti raames tehtud kulusid on rahastatud teistest allikatest (sh teistest Euroopa Liidu fondidest või programmidest)</t>
  </si>
  <si>
    <t>Projekti raames on teenitud tulu</t>
  </si>
  <si>
    <t>Kui projekti raames on teenitud tulu, siis see on maksetaotluses abikõlblikest kuludest maha arvatud</t>
  </si>
  <si>
    <t>Käibemaksukohuslase või mittekohuslase staatus on võrreldes toetuse taotluses tooduga muutunud</t>
  </si>
  <si>
    <t>Varjupaik</t>
  </si>
  <si>
    <t>Integratsioon</t>
  </si>
  <si>
    <t>Tagasipöördumine</t>
  </si>
  <si>
    <t>KOOND</t>
  </si>
  <si>
    <t>Otsesed kulud kokku</t>
  </si>
  <si>
    <t>Kaudsed kulud</t>
  </si>
  <si>
    <t>Projekti kulud kokku</t>
  </si>
  <si>
    <t>Kulu detailne kirjeldus</t>
  </si>
  <si>
    <t>Ühik</t>
  </si>
  <si>
    <t>PROJEKTI OTSESED KULUD</t>
  </si>
  <si>
    <t>tund</t>
  </si>
  <si>
    <t>PROJEKTI OTSESED KULUD KOKKU</t>
  </si>
  <si>
    <t>PROJEKTI KAUDSED KULUD</t>
  </si>
  <si>
    <t>Kogus</t>
  </si>
  <si>
    <t>Ühiku hind KM-ga</t>
  </si>
  <si>
    <t>% kogukuludest</t>
  </si>
  <si>
    <t xml:space="preserve">OTSESED KULUD </t>
  </si>
  <si>
    <t>Aruandlusperioodi pp/kk/aaaa - pp/kk/aaaa kulud</t>
  </si>
  <si>
    <t>Projekti käigus saadud muud sissetulekud</t>
  </si>
  <si>
    <t>SELGITUS</t>
  </si>
  <si>
    <t>Kuludokumendi väljastaja</t>
  </si>
  <si>
    <t>Kuludokumendi nimetus</t>
  </si>
  <si>
    <t>Kuludokumendi number</t>
  </si>
  <si>
    <t>Kuludokumendi kuupäev</t>
  </si>
  <si>
    <t>Kulu lühikirjeldus</t>
  </si>
  <si>
    <t>kuu</t>
  </si>
  <si>
    <t>tk</t>
  </si>
  <si>
    <t>Osakaal %</t>
  </si>
  <si>
    <t>Tabel 1. Projekti maksumuse ja tulude prognoos allikate lõikes (EUR)</t>
  </si>
  <si>
    <t>PROJEKTI MAKSUMUS KOKKU</t>
  </si>
  <si>
    <t>Tabel 2. Projekti kululiikide koondtabel (prognoos) (EUR)</t>
  </si>
  <si>
    <t xml:space="preserve">Tööjõukulud kokku </t>
  </si>
  <si>
    <t xml:space="preserve">Tabel 4. Toetuse saaja kinnitus </t>
  </si>
  <si>
    <t>Projekti kavandatud tulud</t>
  </si>
  <si>
    <t>Aruandlusperioodi pp/kk/aaaa - pp/kk/aaaa tulud</t>
  </si>
  <si>
    <t>Tegelikud tulud kokku</t>
  </si>
  <si>
    <t>Maksetaotluse vorm</t>
  </si>
  <si>
    <t>I</t>
  </si>
  <si>
    <t>Laekumise kuupäev pp/kk/aaaa</t>
  </si>
  <si>
    <t>Tabel 1. Projekti kavandatud maksed</t>
  </si>
  <si>
    <t>Tabel 2. Projekti jooksul laekunud maksed ja lõppmakse</t>
  </si>
  <si>
    <t>Toetusleping (punkt)</t>
  </si>
  <si>
    <t>Tegelikud kulud KOKKU</t>
  </si>
  <si>
    <t>Kavandatud kulud</t>
  </si>
  <si>
    <t>1. Tööjõukulud</t>
  </si>
  <si>
    <t>Jah</t>
  </si>
  <si>
    <t>Ei</t>
  </si>
  <si>
    <t>Ei kohaldu</t>
  </si>
  <si>
    <t>VASTUS</t>
  </si>
  <si>
    <t>Mina, toetuse saaja, kinnitan, et:</t>
  </si>
  <si>
    <r>
      <t xml:space="preserve">Kulu selgitus </t>
    </r>
    <r>
      <rPr>
        <i/>
        <sz val="12"/>
        <color theme="1"/>
        <rFont val="Times New Roman"/>
        <family val="1"/>
        <charset val="186"/>
      </rPr>
      <t>(Tabelisse lisada lahtreid vastavalt kuludokumentide arvule)</t>
    </r>
  </si>
  <si>
    <r>
      <t>Kulu selgitus</t>
    </r>
    <r>
      <rPr>
        <i/>
        <sz val="12"/>
        <color theme="1"/>
        <rFont val="Times New Roman"/>
        <family val="1"/>
        <charset val="186"/>
      </rPr>
      <t xml:space="preserve"> (Tabelisse lisada lahtreid vastavalt kuludokumentide arvule)</t>
    </r>
  </si>
  <si>
    <t>päev</t>
  </si>
  <si>
    <t>Toetuse saaja esindaja</t>
  </si>
  <si>
    <t>/nimi, allkiri/</t>
  </si>
  <si>
    <t>SISEJULGEOLEKUFOND</t>
  </si>
  <si>
    <t>ISF</t>
  </si>
  <si>
    <t>Toetus ühisele viisapoliitikale – riigi suutlikkus</t>
  </si>
  <si>
    <t>Toetus ühisele viisapoliitikale – konsulaarkoostöö</t>
  </si>
  <si>
    <t>Piirid – EUROSUR</t>
  </si>
  <si>
    <t>Piirid – teabevahetus</t>
  </si>
  <si>
    <t>Piirid – liidu ühised normid</t>
  </si>
  <si>
    <t>Piirid – eesseisvad ülesanded</t>
  </si>
  <si>
    <t>Piirid – riigi suutlikkus</t>
  </si>
  <si>
    <t>Kuritegevus – kuritegevuse tõkestamine ja selle vastu võitlemine</t>
  </si>
  <si>
    <t>Kuritegevus – teabevahetus</t>
  </si>
  <si>
    <t>Kuritegevus – koolitus</t>
  </si>
  <si>
    <t>Kuritegevus – ohvrite abistamine</t>
  </si>
  <si>
    <t>Kuritegevus – ohu- ja riskihinnangud</t>
  </si>
  <si>
    <t>Riskid – riskide ennetamine ja nende kõrvaldamine</t>
  </si>
  <si>
    <t>Riskid – teabevahetus</t>
  </si>
  <si>
    <t>Riskid – koolitus</t>
  </si>
  <si>
    <t>Riskid – ohvrite abistamine</t>
  </si>
  <si>
    <t>Riskid – taristu</t>
  </si>
  <si>
    <t>Riskid – varajane hoiatamine ja kriisolukorrad</t>
  </si>
  <si>
    <t>Riskid – ohu- ja riskihinnangud</t>
  </si>
  <si>
    <t>1. ISF</t>
  </si>
  <si>
    <t>2. Riiklik kaasfinantseering</t>
  </si>
  <si>
    <t>4. Partnerite poolne kaasfinantseering</t>
  </si>
  <si>
    <t>5. Projekti käigus saadud muud sissetulekud</t>
  </si>
  <si>
    <r>
      <t xml:space="preserve">Toetus ühisele viisapoliitikale – liidu </t>
    </r>
    <r>
      <rPr>
        <i/>
        <sz val="12"/>
        <color theme="1"/>
        <rFont val="Times New Roman"/>
        <family val="1"/>
        <charset val="186"/>
      </rPr>
      <t>acquis</t>
    </r>
  </si>
  <si>
    <r>
      <t xml:space="preserve">Piirid – liidu </t>
    </r>
    <r>
      <rPr>
        <i/>
        <sz val="12"/>
        <color theme="1"/>
        <rFont val="Times New Roman"/>
        <family val="1"/>
        <charset val="186"/>
      </rPr>
      <t>acquis</t>
    </r>
  </si>
  <si>
    <t>Maksed*</t>
  </si>
  <si>
    <t>* lahtrite arv sõltub toetuslepingus kavandatud maksete arvust</t>
  </si>
  <si>
    <t>* lahtrite arv sõltub projekti käigus teostatud maksete arvust</t>
  </si>
  <si>
    <t xml:space="preserve">Tabel 3. Projekti kulud programmis esitatud riiklike prioriteetide jaotuse lõikes (EUR) </t>
  </si>
  <si>
    <t>Tabel 1. Projekti maksumus ja tulud allikate lõikes (EUR)*</t>
  </si>
  <si>
    <t>* aruandlusperioodi lahtreid lisatakse juurde vastavalt vajadusele</t>
  </si>
  <si>
    <t>Tabel 2. Kuluaruande koond (EUR)*</t>
  </si>
  <si>
    <t>Tegelikud kulud kokku</t>
  </si>
  <si>
    <t>Tabel 3. Projekti kulude prognoos programmis esitatud riiklike prioriteetide jaotuse lõikes (EUR)</t>
  </si>
  <si>
    <t>Tabel 4. Projekti detailne eelarveprognoos (EUR)</t>
  </si>
  <si>
    <t>Kinnisvaraga seotud kulud kokku</t>
  </si>
  <si>
    <t>* aruandlusperioode lisatakse juurde vastavalt vajadusele</t>
  </si>
  <si>
    <t>Aruandlusperioodi pp/kk/aaaa-pp/kk/aaaa kulud kokku*</t>
  </si>
  <si>
    <t>2. Sõidu- ja lähetuskulud</t>
  </si>
  <si>
    <t>Sõidu- ja lähetuskulud kokku</t>
  </si>
  <si>
    <t>Lõppmakse</t>
  </si>
  <si>
    <t>Toetuse saaja omafinantseering</t>
  </si>
  <si>
    <t>3. Toetuse saaja omafinantseering</t>
  </si>
  <si>
    <t>Projektijuht</t>
  </si>
  <si>
    <t>3. Projekti käigus saadud muud sissetulekud</t>
  </si>
  <si>
    <r>
      <t>Toetuse taotleja:</t>
    </r>
    <r>
      <rPr>
        <i/>
        <sz val="12"/>
        <color theme="1"/>
        <rFont val="Times New Roman"/>
        <family val="1"/>
        <charset val="186"/>
      </rPr>
      <t xml:space="preserve"> Politsei- ja Piirivalveamet</t>
    </r>
  </si>
  <si>
    <r>
      <t>Projekti pealkiri:</t>
    </r>
    <r>
      <rPr>
        <i/>
        <sz val="12"/>
        <color theme="1"/>
        <rFont val="Times New Roman"/>
        <family val="1"/>
        <charset val="186"/>
      </rPr>
      <t xml:space="preserve"> ABC- väravate paigaldamise projekteerimine Narva-1 piiripunkti</t>
    </r>
    <r>
      <rPr>
        <b/>
        <i/>
        <sz val="12"/>
        <color theme="1"/>
        <rFont val="Times New Roman"/>
        <family val="1"/>
        <charset val="186"/>
      </rPr>
      <t xml:space="preserve">
</t>
    </r>
  </si>
  <si>
    <t>1.1. Projektijuhi bruto töötasu (sh tulumaks, töötaja töötuskindlustus ja pensionikindlustus (kui töötaja on sellega liitunud).</t>
  </si>
  <si>
    <t>1.1.1. Projektijuhi sotsiaalmaks</t>
  </si>
  <si>
    <t>1.1.2. Projektijuhi töötuskindlustusmakse</t>
  </si>
  <si>
    <t>ehitusprojekt</t>
  </si>
  <si>
    <t>Projekteerimise hanke läbiviimine, hankelepingu sõlmimine, ehitustööd, omanikujärelevalve, tööde vastuvõtmine</t>
  </si>
  <si>
    <t>km</t>
  </si>
  <si>
    <t>Projekti lõpp: 30.11.2017</t>
  </si>
  <si>
    <t>2.1.Transpordikulud</t>
  </si>
  <si>
    <t>PPA sõiduauto kasutamine: 2 sõitu maršruudil  Tallinn-Narva-Tallinn</t>
  </si>
  <si>
    <t>Projekti algus: 01.05.2017</t>
  </si>
  <si>
    <t xml:space="preserve">Projektijuhtimine. Projekti teostuse ja etappide haldamine vastavalt tegevuskavale ja eelarvele, abikõlblikkuse reeglite täitmise jälgimine, projektiriskide monitoorimine, hindamine ning riskide avaldumisel maandamismeetmete rakendamine,ISFB juhtrühma töös osalemine, projekti rakendamisega seotud dokumentatsiooni haldamine ja süstematiseerimine, aruannete koostamine, avalikustamise korraldamine ja järelevalve toimingutes osalemine.     </t>
  </si>
  <si>
    <t>Lisa 2</t>
  </si>
  <si>
    <t>Toetuse saaja: Politsei- ja Piirivalveamet</t>
  </si>
  <si>
    <t>Projekti pealkiri: ABC- väravate paigaldamise projekteerimine Narva-1 piiripunkti</t>
  </si>
  <si>
    <t>Projekti tunnus: ISFB-22</t>
  </si>
  <si>
    <t>Projekti pealkiri: ABC-väravate paigaldamise projekteerimine Narva-1 piiripunkti</t>
  </si>
  <si>
    <t>4.1.1.</t>
  </si>
  <si>
    <t>3. Kinnisvara</t>
  </si>
  <si>
    <t>3.1. ABC- väravate paigaldamise projekteerimine Narva-1 piiripunkti</t>
  </si>
  <si>
    <t>ei</t>
  </si>
  <si>
    <t>Kuubik Projekt OÜ</t>
  </si>
  <si>
    <t>arve</t>
  </si>
  <si>
    <t>Projekteerimine</t>
  </si>
  <si>
    <t>Riigi Kinnisvara AS</t>
  </si>
  <si>
    <t>Projekteerimsie korraldamine</t>
  </si>
  <si>
    <t>05.07.2017</t>
  </si>
  <si>
    <t>Aruandlusperioodi 01/05/2017 - 30/11/2017 tulud</t>
  </si>
  <si>
    <t>Aruandlusperioodi 01/05/2017 - 30/11/2017 kulud</t>
  </si>
  <si>
    <t>Aruandlusperioodi 01/05/2017 - 30/11/2017 kulud kokku</t>
  </si>
  <si>
    <t>1.</t>
  </si>
  <si>
    <t>2.</t>
  </si>
  <si>
    <t>Töötasu neto</t>
  </si>
  <si>
    <t>Tööandja sotsiaalmaks</t>
  </si>
  <si>
    <t>Tööandja töötuskindlustus</t>
  </si>
  <si>
    <t>Töötasust kinnipeetud maksud (töötuskindlustus, kogumispension, tulumaks)</t>
  </si>
  <si>
    <t>PPA</t>
  </si>
  <si>
    <t>16-78/353-1</t>
  </si>
  <si>
    <t>ÜVA</t>
  </si>
  <si>
    <t>Krista Aas</t>
  </si>
  <si>
    <t>Peadirektori asetäitja arenduse alal</t>
  </si>
  <si>
    <t>Tagasimakse taotlus</t>
  </si>
  <si>
    <t>Võttes aluseks toetuslepingu punkti 4.1.2, teeb Politsei-ja Piirivalveamet Siseministeeriumile tagasimakse toetuse osas summas 8271,82 eurot ja kaasfinantseeringu osas summas 2757,28 eurot lepingu punktis 4.4. nimetatud kontole.</t>
  </si>
  <si>
    <t>Esko Suharov</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</si>
</sst>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186"/>
      <scheme val="minor"/>
    </font>
    <font>
      <b/>
      <sz val="11"/>
      <color theme="1"/>
      <name val="Calibri"/>
      <family val="2"/>
      <charset val="186"/>
      <scheme val="minor"/>
    </font>
    <font>
      <sz val="12"/>
      <color theme="1"/>
      <name val="Times New Roman"/>
      <family val="1"/>
      <charset val="186"/>
    </font>
    <font>
      <b/>
      <sz val="12"/>
      <color theme="1"/>
      <name val="Times New Roman"/>
      <family val="1"/>
      <charset val="186"/>
    </font>
    <font>
      <b/>
      <i/>
      <sz val="12"/>
      <color theme="1"/>
      <name val="Times New Roman"/>
      <family val="1"/>
      <charset val="186"/>
    </font>
    <font>
      <i/>
      <sz val="12"/>
      <color theme="1"/>
      <name val="Times New Roman"/>
      <family val="1"/>
      <charset val="186"/>
    </font>
    <font>
      <sz val="12"/>
      <color rgb="FFFF0000"/>
      <name val="Times New Roman"/>
      <family val="1"/>
      <charset val="186"/>
    </font>
    <font>
      <b/>
      <sz val="12"/>
      <color rgb="FFFF0000"/>
      <name val="Times New Roman"/>
      <family val="1"/>
      <charset val="186"/>
    </font>
    <font>
      <u/>
      <sz val="11"/>
      <color theme="10"/>
      <name val="Calibri"/>
      <family val="2"/>
      <charset val="186"/>
      <scheme val="minor"/>
    </font>
    <font>
      <b/>
      <i/>
      <sz val="12"/>
      <name val="Times New Roman"/>
      <family val="1"/>
      <charset val="186"/>
    </font>
    <font>
      <i/>
      <sz val="11"/>
      <color theme="1"/>
      <name val="Calibri"/>
      <family val="2"/>
      <charset val="186"/>
      <scheme val="minor"/>
    </font>
  </fonts>
  <fills count="8">
    <fill>
      <patternFill patternType="none"/>
    </fill>
    <fill>
      <patternFill patternType="gray125"/>
    </fill>
    <fill>
      <patternFill patternType="solid">
        <fgColor theme="6" tint="0.39997558519241921"/>
        <bgColor indexed="64"/>
      </patternFill>
    </fill>
    <fill>
      <patternFill patternType="solid">
        <fgColor rgb="FFFFC000"/>
        <bgColor indexed="64"/>
      </patternFill>
    </fill>
    <fill>
      <patternFill patternType="solid">
        <fgColor theme="8"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92D05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8" fillId="0" borderId="0" applyNumberFormat="0" applyFill="0" applyBorder="0" applyAlignment="0" applyProtection="0"/>
  </cellStyleXfs>
  <cellXfs count="183">
    <xf numFmtId="0" fontId="0" fillId="0" borderId="0" xfId="0"/>
    <xf numFmtId="0" fontId="2" fillId="0" borderId="0" xfId="0" applyFont="1"/>
    <xf numFmtId="0" fontId="2" fillId="0" borderId="1" xfId="0" applyFont="1" applyBorder="1" applyAlignment="1">
      <alignment wrapText="1"/>
    </xf>
    <xf numFmtId="0" fontId="3" fillId="0" borderId="0" xfId="0" applyFont="1"/>
    <xf numFmtId="0" fontId="3" fillId="2" borderId="1" xfId="0" applyFont="1" applyFill="1" applyBorder="1"/>
    <xf numFmtId="0" fontId="3" fillId="2" borderId="1" xfId="0" applyFont="1" applyFill="1" applyBorder="1" applyAlignment="1">
      <alignment wrapText="1"/>
    </xf>
    <xf numFmtId="0" fontId="6" fillId="0" borderId="0" xfId="0" applyFont="1"/>
    <xf numFmtId="0" fontId="7" fillId="0" borderId="0" xfId="0" applyFont="1"/>
    <xf numFmtId="0" fontId="4" fillId="0" borderId="0" xfId="0" applyFont="1"/>
    <xf numFmtId="0" fontId="3" fillId="3" borderId="1" xfId="0" applyFont="1" applyFill="1" applyBorder="1"/>
    <xf numFmtId="0" fontId="3" fillId="3" borderId="1" xfId="0" applyFont="1" applyFill="1" applyBorder="1" applyAlignment="1">
      <alignment wrapText="1"/>
    </xf>
    <xf numFmtId="0" fontId="3" fillId="4" borderId="1" xfId="0" applyFont="1" applyFill="1" applyBorder="1"/>
    <xf numFmtId="0" fontId="2" fillId="0" borderId="0" xfId="0" applyFont="1"/>
    <xf numFmtId="0" fontId="0" fillId="0" borderId="0" xfId="0"/>
    <xf numFmtId="0" fontId="9" fillId="0" borderId="0" xfId="1" applyFont="1"/>
    <xf numFmtId="0" fontId="3" fillId="2" borderId="1" xfId="0" applyFont="1" applyFill="1" applyBorder="1"/>
    <xf numFmtId="0" fontId="4" fillId="0" borderId="0" xfId="0" applyFont="1"/>
    <xf numFmtId="0" fontId="2" fillId="0" borderId="0" xfId="0" applyFont="1"/>
    <xf numFmtId="0" fontId="3" fillId="2" borderId="2" xfId="0" applyFont="1" applyFill="1" applyBorder="1" applyAlignment="1">
      <alignment wrapText="1"/>
    </xf>
    <xf numFmtId="0" fontId="2" fillId="0" borderId="0" xfId="0" applyFont="1" applyProtection="1">
      <protection locked="0"/>
    </xf>
    <xf numFmtId="0" fontId="0" fillId="0" borderId="0" xfId="0" applyProtection="1">
      <protection locked="0"/>
    </xf>
    <xf numFmtId="0" fontId="3" fillId="2" borderId="1" xfId="0" applyFont="1" applyFill="1" applyBorder="1" applyProtection="1">
      <protection locked="0"/>
    </xf>
    <xf numFmtId="4" fontId="2" fillId="3" borderId="1" xfId="0" applyNumberFormat="1" applyFont="1" applyFill="1" applyBorder="1" applyProtection="1">
      <protection locked="0"/>
    </xf>
    <xf numFmtId="0" fontId="2" fillId="0" borderId="1" xfId="0" applyFont="1" applyBorder="1" applyProtection="1">
      <protection locked="0" hidden="1"/>
    </xf>
    <xf numFmtId="14" fontId="2" fillId="0" borderId="1" xfId="0" applyNumberFormat="1" applyFont="1" applyBorder="1" applyProtection="1">
      <protection locked="0" hidden="1"/>
    </xf>
    <xf numFmtId="0" fontId="2" fillId="0" borderId="0" xfId="0" applyFont="1" applyProtection="1">
      <protection locked="0" hidden="1"/>
    </xf>
    <xf numFmtId="0" fontId="3" fillId="2" borderId="5" xfId="0" applyFont="1" applyFill="1" applyBorder="1" applyAlignment="1">
      <alignment vertical="center" wrapText="1"/>
    </xf>
    <xf numFmtId="0" fontId="7" fillId="0" borderId="0" xfId="0" applyFont="1" applyFill="1"/>
    <xf numFmtId="0" fontId="0" fillId="0" borderId="1" xfId="0" applyBorder="1" applyAlignment="1" applyProtection="1">
      <protection locked="0" hidden="1"/>
    </xf>
    <xf numFmtId="0" fontId="6" fillId="0" borderId="0" xfId="0" applyFont="1" applyProtection="1">
      <protection locked="0" hidden="1"/>
    </xf>
    <xf numFmtId="0" fontId="2" fillId="0" borderId="0" xfId="0" applyFont="1" applyProtection="1">
      <protection hidden="1"/>
    </xf>
    <xf numFmtId="0" fontId="2" fillId="2" borderId="1" xfId="0" applyFont="1" applyFill="1" applyBorder="1" applyProtection="1">
      <protection hidden="1"/>
    </xf>
    <xf numFmtId="0" fontId="3" fillId="2" borderId="1" xfId="0" applyFont="1" applyFill="1" applyBorder="1" applyProtection="1">
      <protection hidden="1"/>
    </xf>
    <xf numFmtId="0" fontId="3" fillId="2" borderId="1" xfId="0" applyFont="1" applyFill="1" applyBorder="1" applyAlignment="1" applyProtection="1">
      <alignment wrapText="1"/>
      <protection hidden="1"/>
    </xf>
    <xf numFmtId="0" fontId="3" fillId="2" borderId="1" xfId="0" applyFont="1" applyFill="1" applyBorder="1" applyAlignment="1" applyProtection="1">
      <alignment vertical="top" wrapText="1"/>
      <protection hidden="1"/>
    </xf>
    <xf numFmtId="0" fontId="3" fillId="0" borderId="1" xfId="0" applyFont="1" applyBorder="1" applyProtection="1">
      <protection hidden="1"/>
    </xf>
    <xf numFmtId="0" fontId="2" fillId="0" borderId="1" xfId="0" applyFont="1" applyBorder="1" applyProtection="1">
      <protection hidden="1"/>
    </xf>
    <xf numFmtId="2" fontId="2" fillId="3" borderId="1" xfId="0" applyNumberFormat="1" applyFont="1" applyFill="1" applyBorder="1" applyProtection="1">
      <protection hidden="1"/>
    </xf>
    <xf numFmtId="0" fontId="4" fillId="0" borderId="0" xfId="0" applyFont="1" applyProtection="1">
      <protection hidden="1"/>
    </xf>
    <xf numFmtId="0" fontId="3" fillId="0" borderId="0" xfId="0" applyFont="1" applyProtection="1">
      <protection hidden="1"/>
    </xf>
    <xf numFmtId="0" fontId="0" fillId="0" borderId="0" xfId="0" applyProtection="1">
      <protection hidden="1"/>
    </xf>
    <xf numFmtId="4" fontId="2" fillId="3" borderId="1" xfId="0" applyNumberFormat="1" applyFont="1" applyFill="1" applyBorder="1" applyProtection="1">
      <protection hidden="1"/>
    </xf>
    <xf numFmtId="0" fontId="3" fillId="2" borderId="1" xfId="0" applyFont="1" applyFill="1" applyBorder="1" applyAlignment="1" applyProtection="1">
      <alignment horizontal="center"/>
      <protection hidden="1"/>
    </xf>
    <xf numFmtId="0" fontId="3" fillId="0" borderId="0" xfId="0" applyFont="1" applyFill="1" applyBorder="1" applyAlignment="1" applyProtection="1">
      <alignment horizontal="center"/>
      <protection hidden="1"/>
    </xf>
    <xf numFmtId="0" fontId="2" fillId="0" borderId="0" xfId="0" applyFont="1" applyFill="1" applyBorder="1" applyProtection="1">
      <protection hidden="1"/>
    </xf>
    <xf numFmtId="0" fontId="3" fillId="0" borderId="0" xfId="0" applyFont="1" applyFill="1" applyBorder="1" applyProtection="1">
      <protection hidden="1"/>
    </xf>
    <xf numFmtId="0" fontId="2" fillId="3" borderId="1" xfId="0" applyFont="1" applyFill="1" applyBorder="1" applyProtection="1">
      <protection hidden="1"/>
    </xf>
    <xf numFmtId="0" fontId="9" fillId="0" borderId="0" xfId="1" applyFont="1" applyProtection="1">
      <protection hidden="1"/>
    </xf>
    <xf numFmtId="0" fontId="1" fillId="0" borderId="0" xfId="0" applyFont="1"/>
    <xf numFmtId="9" fontId="3" fillId="2" borderId="1" xfId="0" applyNumberFormat="1" applyFont="1" applyFill="1" applyBorder="1" applyAlignment="1" applyProtection="1">
      <alignment horizontal="center"/>
      <protection hidden="1"/>
    </xf>
    <xf numFmtId="9" fontId="3" fillId="2" borderId="1" xfId="0" applyNumberFormat="1" applyFont="1" applyFill="1" applyBorder="1" applyAlignment="1" applyProtection="1">
      <alignment horizontal="center" vertical="center"/>
      <protection hidden="1"/>
    </xf>
    <xf numFmtId="9" fontId="3" fillId="7" borderId="1" xfId="0" applyNumberFormat="1" applyFont="1" applyFill="1" applyBorder="1" applyAlignment="1" applyProtection="1">
      <alignment horizontal="center"/>
      <protection hidden="1"/>
    </xf>
    <xf numFmtId="9" fontId="3" fillId="7" borderId="1" xfId="0" applyNumberFormat="1" applyFont="1" applyFill="1" applyBorder="1" applyAlignment="1" applyProtection="1">
      <alignment horizontal="center" vertical="center"/>
      <protection hidden="1"/>
    </xf>
    <xf numFmtId="0" fontId="3" fillId="2" borderId="1" xfId="0" applyFont="1" applyFill="1" applyBorder="1" applyAlignment="1">
      <alignment horizontal="center" vertical="center" wrapText="1"/>
    </xf>
    <xf numFmtId="0" fontId="3" fillId="2" borderId="1" xfId="0" applyFont="1" applyFill="1" applyBorder="1" applyAlignment="1" applyProtection="1">
      <alignment horizontal="center" vertical="center"/>
    </xf>
    <xf numFmtId="0" fontId="3" fillId="3" borderId="1" xfId="0" applyFont="1" applyFill="1" applyBorder="1" applyAlignment="1">
      <alignment horizontal="center"/>
    </xf>
    <xf numFmtId="0" fontId="2" fillId="0" borderId="1" xfId="0" applyFont="1" applyBorder="1" applyAlignment="1" applyProtection="1">
      <alignment horizontal="center" vertical="center"/>
      <protection locked="0" hidden="1"/>
    </xf>
    <xf numFmtId="4" fontId="2" fillId="0" borderId="1" xfId="0" applyNumberFormat="1" applyFont="1" applyBorder="1" applyProtection="1">
      <protection hidden="1"/>
    </xf>
    <xf numFmtId="4" fontId="2" fillId="6" borderId="1" xfId="0" applyNumberFormat="1" applyFont="1" applyFill="1" applyBorder="1" applyProtection="1">
      <protection locked="0" hidden="1"/>
    </xf>
    <xf numFmtId="4" fontId="3" fillId="5" borderId="1" xfId="0" applyNumberFormat="1" applyFont="1" applyFill="1" applyBorder="1" applyProtection="1">
      <protection hidden="1"/>
    </xf>
    <xf numFmtId="4" fontId="3" fillId="2" borderId="1" xfId="0" applyNumberFormat="1" applyFont="1" applyFill="1" applyBorder="1" applyProtection="1">
      <protection hidden="1"/>
    </xf>
    <xf numFmtId="4" fontId="2" fillId="0" borderId="1" xfId="0" applyNumberFormat="1" applyFont="1" applyBorder="1" applyProtection="1">
      <protection locked="0" hidden="1"/>
    </xf>
    <xf numFmtId="4" fontId="2" fillId="2" borderId="1" xfId="0" applyNumberFormat="1" applyFont="1" applyFill="1" applyBorder="1" applyProtection="1">
      <protection hidden="1"/>
    </xf>
    <xf numFmtId="4" fontId="2" fillId="3" borderId="1" xfId="0" applyNumberFormat="1" applyFont="1" applyFill="1" applyBorder="1" applyProtection="1">
      <protection locked="0" hidden="1"/>
    </xf>
    <xf numFmtId="4" fontId="2" fillId="6" borderId="1" xfId="0" applyNumberFormat="1" applyFont="1" applyFill="1" applyBorder="1" applyProtection="1">
      <protection hidden="1"/>
    </xf>
    <xf numFmtId="4" fontId="2" fillId="7" borderId="1" xfId="0" applyNumberFormat="1" applyFont="1" applyFill="1" applyBorder="1" applyProtection="1">
      <protection hidden="1"/>
    </xf>
    <xf numFmtId="4" fontId="3" fillId="3" borderId="1" xfId="0" applyNumberFormat="1" applyFont="1" applyFill="1" applyBorder="1"/>
    <xf numFmtId="4" fontId="3" fillId="4" borderId="1" xfId="0" applyNumberFormat="1" applyFont="1" applyFill="1" applyBorder="1"/>
    <xf numFmtId="4" fontId="3" fillId="4" borderId="1" xfId="0" applyNumberFormat="1" applyFont="1" applyFill="1" applyBorder="1" applyProtection="1">
      <protection locked="0" hidden="1"/>
    </xf>
    <xf numFmtId="4" fontId="2" fillId="0" borderId="0" xfId="0" applyNumberFormat="1" applyFont="1"/>
    <xf numFmtId="4" fontId="2" fillId="0" borderId="1" xfId="0" applyNumberFormat="1" applyFont="1" applyBorder="1" applyProtection="1"/>
    <xf numFmtId="4" fontId="2" fillId="0" borderId="1" xfId="0" applyNumberFormat="1" applyFont="1" applyBorder="1"/>
    <xf numFmtId="4" fontId="3" fillId="3" borderId="1" xfId="0" applyNumberFormat="1" applyFont="1" applyFill="1" applyBorder="1" applyProtection="1"/>
    <xf numFmtId="4" fontId="3" fillId="2" borderId="1" xfId="0" applyNumberFormat="1" applyFont="1" applyFill="1" applyBorder="1"/>
    <xf numFmtId="0" fontId="3" fillId="2" borderId="1" xfId="0" applyFont="1" applyFill="1" applyBorder="1" applyProtection="1">
      <protection locked="0" hidden="1"/>
    </xf>
    <xf numFmtId="0" fontId="10" fillId="0" borderId="0" xfId="0" applyFont="1"/>
    <xf numFmtId="4" fontId="2" fillId="0" borderId="0" xfId="0" applyNumberFormat="1" applyFont="1" applyFill="1" applyBorder="1" applyProtection="1">
      <protection hidden="1"/>
    </xf>
    <xf numFmtId="0" fontId="3" fillId="0" borderId="0" xfId="0" applyFont="1" applyFill="1" applyBorder="1"/>
    <xf numFmtId="4" fontId="3" fillId="0" borderId="0" xfId="0" applyNumberFormat="1" applyFont="1" applyFill="1" applyBorder="1" applyProtection="1"/>
    <xf numFmtId="4" fontId="3" fillId="0" borderId="0" xfId="0" applyNumberFormat="1" applyFont="1" applyFill="1" applyBorder="1"/>
    <xf numFmtId="0" fontId="3" fillId="0" borderId="1" xfId="0" applyFont="1" applyFill="1" applyBorder="1" applyProtection="1">
      <protection locked="0" hidden="1"/>
    </xf>
    <xf numFmtId="0" fontId="3" fillId="2" borderId="2" xfId="0" applyFont="1" applyFill="1" applyBorder="1" applyAlignment="1" applyProtection="1">
      <protection hidden="1"/>
    </xf>
    <xf numFmtId="0" fontId="0" fillId="2" borderId="3" xfId="0" applyFill="1" applyBorder="1" applyAlignment="1" applyProtection="1">
      <protection hidden="1"/>
    </xf>
    <xf numFmtId="0" fontId="3" fillId="3" borderId="2" xfId="0" applyFont="1" applyFill="1" applyBorder="1" applyAlignment="1" applyProtection="1">
      <protection locked="0" hidden="1"/>
    </xf>
    <xf numFmtId="0" fontId="0" fillId="3" borderId="3" xfId="0" applyFont="1" applyFill="1" applyBorder="1" applyAlignment="1" applyProtection="1">
      <protection locked="0" hidden="1"/>
    </xf>
    <xf numFmtId="0" fontId="3" fillId="2" borderId="4" xfId="0" applyFont="1" applyFill="1" applyBorder="1" applyAlignment="1" applyProtection="1">
      <alignment horizontal="center"/>
      <protection hidden="1"/>
    </xf>
    <xf numFmtId="0" fontId="3" fillId="2" borderId="5" xfId="0" applyFont="1" applyFill="1" applyBorder="1" applyAlignment="1">
      <alignment horizontal="center" vertical="center" wrapText="1"/>
    </xf>
    <xf numFmtId="0" fontId="9" fillId="0" borderId="9" xfId="1" applyFont="1" applyBorder="1" applyAlignment="1" applyProtection="1">
      <protection hidden="1"/>
    </xf>
    <xf numFmtId="0" fontId="2" fillId="0" borderId="1" xfId="0" applyFont="1" applyBorder="1" applyAlignment="1" applyProtection="1">
      <alignment wrapText="1"/>
      <protection hidden="1"/>
    </xf>
    <xf numFmtId="0" fontId="2" fillId="0" borderId="1" xfId="0" applyFont="1" applyBorder="1" applyAlignment="1" applyProtection="1">
      <alignment horizontal="left" wrapText="1"/>
      <protection hidden="1"/>
    </xf>
    <xf numFmtId="4" fontId="2" fillId="0" borderId="4" xfId="0" applyNumberFormat="1" applyFont="1" applyBorder="1" applyProtection="1">
      <protection hidden="1"/>
    </xf>
    <xf numFmtId="0" fontId="3" fillId="3" borderId="9" xfId="0" applyFont="1" applyFill="1" applyBorder="1" applyAlignment="1" applyProtection="1">
      <protection hidden="1"/>
    </xf>
    <xf numFmtId="0" fontId="3" fillId="2" borderId="4" xfId="0" applyFont="1" applyFill="1" applyBorder="1" applyProtection="1">
      <protection hidden="1"/>
    </xf>
    <xf numFmtId="0" fontId="2" fillId="0" borderId="6" xfId="0" applyFont="1" applyBorder="1" applyProtection="1">
      <protection hidden="1"/>
    </xf>
    <xf numFmtId="4" fontId="2" fillId="2" borderId="4" xfId="0" applyNumberFormat="1" applyFont="1" applyFill="1" applyBorder="1" applyProtection="1">
      <protection hidden="1"/>
    </xf>
    <xf numFmtId="4" fontId="2" fillId="0" borderId="4" xfId="0" applyNumberFormat="1" applyFont="1" applyBorder="1" applyProtection="1">
      <protection locked="0" hidden="1"/>
    </xf>
    <xf numFmtId="4" fontId="2" fillId="2" borderId="4" xfId="0" applyNumberFormat="1" applyFont="1" applyFill="1" applyBorder="1" applyProtection="1">
      <protection locked="0" hidden="1"/>
    </xf>
    <xf numFmtId="0" fontId="3" fillId="2" borderId="1" xfId="0" applyFont="1" applyFill="1" applyBorder="1" applyAlignment="1" applyProtection="1">
      <protection hidden="1"/>
    </xf>
    <xf numFmtId="0" fontId="0" fillId="2" borderId="1" xfId="0" applyFont="1" applyFill="1" applyBorder="1" applyAlignment="1" applyProtection="1">
      <protection hidden="1"/>
    </xf>
    <xf numFmtId="0" fontId="3" fillId="3" borderId="13" xfId="0" applyFont="1" applyFill="1" applyBorder="1" applyAlignment="1" applyProtection="1">
      <protection hidden="1"/>
    </xf>
    <xf numFmtId="0" fontId="0" fillId="3" borderId="9" xfId="0" applyFont="1" applyFill="1" applyBorder="1" applyAlignment="1" applyProtection="1">
      <protection hidden="1"/>
    </xf>
    <xf numFmtId="0" fontId="0" fillId="2" borderId="1" xfId="0" applyFill="1" applyBorder="1" applyAlignment="1" applyProtection="1">
      <protection hidden="1"/>
    </xf>
    <xf numFmtId="0" fontId="1" fillId="2" borderId="1" xfId="0" applyFont="1" applyFill="1" applyBorder="1" applyAlignment="1" applyProtection="1">
      <protection hidden="1"/>
    </xf>
    <xf numFmtId="0" fontId="3" fillId="2" borderId="1" xfId="0" applyFont="1" applyFill="1" applyBorder="1" applyAlignment="1" applyProtection="1">
      <alignment horizontal="center" wrapText="1"/>
      <protection hidden="1"/>
    </xf>
    <xf numFmtId="0" fontId="3" fillId="2" borderId="5" xfId="0" applyFont="1" applyFill="1" applyBorder="1" applyAlignment="1">
      <alignment horizontal="center" vertical="center"/>
    </xf>
    <xf numFmtId="0" fontId="3" fillId="3" borderId="7" xfId="0" applyFont="1" applyFill="1" applyBorder="1" applyAlignment="1">
      <alignment wrapText="1"/>
    </xf>
    <xf numFmtId="0" fontId="3" fillId="3" borderId="1" xfId="0" applyFont="1" applyFill="1" applyBorder="1" applyAlignment="1" applyProtection="1">
      <alignment wrapText="1"/>
      <protection hidden="1"/>
    </xf>
    <xf numFmtId="0" fontId="3" fillId="2" borderId="1" xfId="0" applyFont="1" applyFill="1" applyBorder="1" applyAlignment="1" applyProtection="1">
      <alignment wrapText="1"/>
      <protection locked="0" hidden="1"/>
    </xf>
    <xf numFmtId="0" fontId="3" fillId="2" borderId="2" xfId="0" applyFont="1" applyFill="1" applyBorder="1" applyAlignment="1"/>
    <xf numFmtId="0" fontId="3" fillId="2" borderId="3" xfId="0" applyFont="1" applyFill="1" applyBorder="1" applyAlignment="1"/>
    <xf numFmtId="0" fontId="2" fillId="6" borderId="1" xfId="0" applyNumberFormat="1" applyFont="1" applyFill="1" applyBorder="1" applyProtection="1">
      <protection locked="0" hidden="1"/>
    </xf>
    <xf numFmtId="0" fontId="2" fillId="3" borderId="1" xfId="0" applyNumberFormat="1" applyFont="1" applyFill="1" applyBorder="1" applyProtection="1">
      <protection hidden="1"/>
    </xf>
    <xf numFmtId="49" fontId="2" fillId="0" borderId="1" xfId="0" applyNumberFormat="1" applyFont="1" applyBorder="1" applyProtection="1">
      <protection locked="0" hidden="1"/>
    </xf>
    <xf numFmtId="49" fontId="2" fillId="0" borderId="1" xfId="0" applyNumberFormat="1" applyFont="1" applyBorder="1" applyProtection="1">
      <protection hidden="1"/>
    </xf>
    <xf numFmtId="0" fontId="2" fillId="0" borderId="1" xfId="0" applyFont="1" applyBorder="1" applyAlignment="1" applyProtection="1">
      <alignment wrapText="1"/>
      <protection locked="0" hidden="1"/>
    </xf>
    <xf numFmtId="9" fontId="2" fillId="0" borderId="1" xfId="0" applyNumberFormat="1" applyFont="1" applyBorder="1" applyProtection="1">
      <protection locked="0" hidden="1"/>
    </xf>
    <xf numFmtId="10" fontId="2" fillId="0" borderId="1" xfId="0" applyNumberFormat="1" applyFont="1" applyBorder="1" applyProtection="1">
      <protection locked="0" hidden="1"/>
    </xf>
    <xf numFmtId="0" fontId="2" fillId="0" borderId="1" xfId="0" applyFont="1" applyFill="1" applyBorder="1" applyProtection="1">
      <protection locked="0" hidden="1"/>
    </xf>
    <xf numFmtId="0" fontId="2" fillId="0" borderId="1" xfId="0" applyFont="1" applyFill="1" applyBorder="1" applyAlignment="1" applyProtection="1">
      <alignment wrapText="1"/>
      <protection locked="0" hidden="1"/>
    </xf>
    <xf numFmtId="0" fontId="4" fillId="0" borderId="0" xfId="0" applyFont="1" applyBorder="1" applyAlignment="1" applyProtection="1">
      <alignment horizontal="left"/>
      <protection hidden="1"/>
    </xf>
    <xf numFmtId="0" fontId="4" fillId="0" borderId="0" xfId="0" applyFont="1" applyAlignment="1" applyProtection="1">
      <alignment horizontal="left"/>
      <protection hidden="1"/>
    </xf>
    <xf numFmtId="0" fontId="4" fillId="0" borderId="0" xfId="0" applyFont="1" applyBorder="1" applyAlignment="1" applyProtection="1">
      <alignment horizontal="left" wrapText="1"/>
      <protection hidden="1"/>
    </xf>
    <xf numFmtId="0" fontId="4" fillId="0" borderId="9" xfId="0" applyFont="1" applyBorder="1" applyAlignment="1" applyProtection="1">
      <alignment horizontal="left"/>
      <protection hidden="1"/>
    </xf>
    <xf numFmtId="0" fontId="9" fillId="0" borderId="9" xfId="1" applyFont="1" applyBorder="1" applyAlignment="1" applyProtection="1">
      <alignment horizontal="left"/>
      <protection hidden="1"/>
    </xf>
    <xf numFmtId="0" fontId="3" fillId="2" borderId="2" xfId="0" applyFont="1" applyFill="1" applyBorder="1" applyAlignment="1" applyProtection="1">
      <protection hidden="1"/>
    </xf>
    <xf numFmtId="0" fontId="3" fillId="2" borderId="4" xfId="0" applyFont="1" applyFill="1" applyBorder="1" applyAlignment="1" applyProtection="1">
      <protection hidden="1"/>
    </xf>
    <xf numFmtId="0" fontId="3" fillId="5" borderId="2" xfId="0" applyFont="1" applyFill="1" applyBorder="1" applyAlignment="1" applyProtection="1">
      <protection hidden="1"/>
    </xf>
    <xf numFmtId="0" fontId="3" fillId="5" borderId="4" xfId="0" applyFont="1" applyFill="1" applyBorder="1" applyAlignment="1" applyProtection="1">
      <protection hidden="1"/>
    </xf>
    <xf numFmtId="0" fontId="2" fillId="0" borderId="2" xfId="0" applyFont="1" applyBorder="1" applyAlignment="1" applyProtection="1">
      <alignment horizontal="left"/>
      <protection hidden="1"/>
    </xf>
    <xf numFmtId="0" fontId="2" fillId="0" borderId="4" xfId="0" applyFont="1" applyBorder="1" applyAlignment="1" applyProtection="1">
      <alignment horizontal="left"/>
      <protection hidden="1"/>
    </xf>
    <xf numFmtId="0" fontId="2" fillId="0" borderId="2" xfId="0" applyFont="1" applyBorder="1" applyAlignment="1" applyProtection="1">
      <alignment horizontal="left" wrapText="1"/>
      <protection hidden="1"/>
    </xf>
    <xf numFmtId="0" fontId="2" fillId="0" borderId="4" xfId="0" applyFont="1" applyBorder="1" applyAlignment="1" applyProtection="1">
      <alignment horizontal="left" wrapText="1"/>
      <protection hidden="1"/>
    </xf>
    <xf numFmtId="0" fontId="3" fillId="2" borderId="5" xfId="0" applyFont="1" applyFill="1" applyBorder="1" applyAlignment="1" applyProtection="1">
      <alignment horizontal="center"/>
      <protection hidden="1"/>
    </xf>
    <xf numFmtId="0" fontId="3" fillId="2" borderId="10" xfId="0" applyFont="1" applyFill="1" applyBorder="1" applyAlignment="1" applyProtection="1">
      <alignment horizontal="center"/>
      <protection hidden="1"/>
    </xf>
    <xf numFmtId="0" fontId="3" fillId="2" borderId="6" xfId="0" applyFont="1" applyFill="1" applyBorder="1" applyAlignment="1" applyProtection="1">
      <alignment horizontal="center"/>
      <protection hidden="1"/>
    </xf>
    <xf numFmtId="0" fontId="3" fillId="2" borderId="2" xfId="0" applyFont="1" applyFill="1" applyBorder="1" applyAlignment="1" applyProtection="1">
      <alignment horizontal="center"/>
      <protection hidden="1"/>
    </xf>
    <xf numFmtId="0" fontId="3" fillId="2" borderId="3" xfId="0" applyFont="1" applyFill="1" applyBorder="1" applyAlignment="1" applyProtection="1">
      <alignment horizontal="center"/>
      <protection hidden="1"/>
    </xf>
    <xf numFmtId="0" fontId="3" fillId="2" borderId="4" xfId="0" applyFont="1" applyFill="1" applyBorder="1" applyAlignment="1" applyProtection="1">
      <alignment horizontal="center"/>
      <protection hidden="1"/>
    </xf>
    <xf numFmtId="0" fontId="3" fillId="2" borderId="5" xfId="0" applyFont="1" applyFill="1" applyBorder="1" applyAlignment="1" applyProtection="1">
      <alignment horizontal="center" vertical="center"/>
      <protection hidden="1"/>
    </xf>
    <xf numFmtId="0" fontId="3" fillId="2" borderId="10" xfId="0" applyFont="1" applyFill="1" applyBorder="1" applyAlignment="1" applyProtection="1">
      <alignment horizontal="center" vertical="center"/>
      <protection hidden="1"/>
    </xf>
    <xf numFmtId="0" fontId="3" fillId="2" borderId="6" xfId="0" applyFont="1" applyFill="1" applyBorder="1" applyAlignment="1" applyProtection="1">
      <alignment horizontal="center" vertical="center"/>
      <protection hidden="1"/>
    </xf>
    <xf numFmtId="0" fontId="3" fillId="2" borderId="7" xfId="0" applyFont="1" applyFill="1" applyBorder="1" applyAlignment="1" applyProtection="1">
      <alignment horizontal="center" vertical="center"/>
      <protection hidden="1"/>
    </xf>
    <xf numFmtId="0" fontId="3" fillId="2" borderId="8" xfId="0" applyFont="1" applyFill="1" applyBorder="1" applyAlignment="1" applyProtection="1">
      <alignment horizontal="center" vertical="center"/>
      <protection hidden="1"/>
    </xf>
    <xf numFmtId="0" fontId="3" fillId="2" borderId="11" xfId="0" applyFont="1" applyFill="1" applyBorder="1" applyAlignment="1" applyProtection="1">
      <alignment horizontal="center" vertical="center"/>
      <protection hidden="1"/>
    </xf>
    <xf numFmtId="0" fontId="3" fillId="2" borderId="12" xfId="0" applyFont="1" applyFill="1" applyBorder="1" applyAlignment="1" applyProtection="1">
      <alignment horizontal="center" vertical="center"/>
      <protection hidden="1"/>
    </xf>
    <xf numFmtId="0" fontId="3" fillId="2" borderId="13" xfId="0" applyFont="1" applyFill="1" applyBorder="1" applyAlignment="1" applyProtection="1">
      <alignment horizontal="center" vertical="center"/>
      <protection hidden="1"/>
    </xf>
    <xf numFmtId="0" fontId="3" fillId="2" borderId="14" xfId="0" applyFont="1" applyFill="1" applyBorder="1" applyAlignment="1" applyProtection="1">
      <alignment horizontal="center" vertical="center"/>
      <protection hidden="1"/>
    </xf>
    <xf numFmtId="0" fontId="3" fillId="3" borderId="2" xfId="0" applyFont="1" applyFill="1" applyBorder="1" applyAlignment="1" applyProtection="1">
      <alignment horizontal="center"/>
      <protection hidden="1"/>
    </xf>
    <xf numFmtId="0" fontId="3" fillId="3" borderId="4" xfId="0" applyFont="1" applyFill="1" applyBorder="1" applyAlignment="1" applyProtection="1">
      <alignment horizontal="center"/>
      <protection hidden="1"/>
    </xf>
    <xf numFmtId="9" fontId="3" fillId="2" borderId="2" xfId="0" applyNumberFormat="1" applyFont="1" applyFill="1" applyBorder="1" applyAlignment="1" applyProtection="1">
      <alignment horizontal="center"/>
      <protection hidden="1"/>
    </xf>
    <xf numFmtId="9" fontId="3" fillId="2" borderId="4" xfId="0" applyNumberFormat="1" applyFont="1" applyFill="1" applyBorder="1" applyAlignment="1" applyProtection="1">
      <alignment horizontal="center"/>
      <protection hidden="1"/>
    </xf>
    <xf numFmtId="0" fontId="3" fillId="2" borderId="5" xfId="0" applyFont="1" applyFill="1" applyBorder="1" applyAlignment="1" applyProtection="1">
      <alignment horizontal="center" wrapText="1"/>
      <protection hidden="1"/>
    </xf>
    <xf numFmtId="0" fontId="3" fillId="2" borderId="6" xfId="0" applyFont="1" applyFill="1" applyBorder="1" applyAlignment="1" applyProtection="1">
      <alignment horizontal="center" wrapText="1"/>
      <protection hidden="1"/>
    </xf>
    <xf numFmtId="0" fontId="3" fillId="2" borderId="1" xfId="0" applyFont="1" applyFill="1" applyBorder="1" applyAlignment="1" applyProtection="1">
      <alignment horizontal="center"/>
      <protection hidden="1"/>
    </xf>
    <xf numFmtId="0" fontId="4" fillId="0" borderId="0" xfId="0" applyFont="1" applyBorder="1" applyAlignment="1" applyProtection="1">
      <alignment horizontal="left"/>
      <protection locked="0"/>
    </xf>
    <xf numFmtId="0" fontId="4" fillId="0" borderId="9" xfId="0" applyFont="1" applyBorder="1" applyAlignment="1" applyProtection="1">
      <alignment horizontal="left"/>
      <protection locked="0"/>
    </xf>
    <xf numFmtId="0" fontId="2" fillId="0" borderId="0" xfId="0" applyFont="1" applyAlignment="1" applyProtection="1">
      <alignment horizontal="left"/>
      <protection hidden="1"/>
    </xf>
    <xf numFmtId="0" fontId="2" fillId="0" borderId="0" xfId="0" applyFont="1" applyBorder="1" applyAlignment="1" applyProtection="1">
      <alignment horizontal="left"/>
      <protection hidden="1"/>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2" borderId="2" xfId="0" applyFont="1" applyFill="1" applyBorder="1" applyAlignment="1">
      <alignment horizontal="center"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3" fillId="2" borderId="5"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5" xfId="0" applyFont="1" applyFill="1" applyBorder="1" applyAlignment="1">
      <alignment horizontal="center"/>
    </xf>
    <xf numFmtId="0" fontId="3" fillId="2" borderId="6" xfId="0" applyFont="1" applyFill="1" applyBorder="1" applyAlignment="1">
      <alignment horizontal="center"/>
    </xf>
    <xf numFmtId="0" fontId="2" fillId="0" borderId="5" xfId="0" applyFont="1" applyBorder="1" applyAlignment="1" applyProtection="1">
      <alignment horizontal="center" vertical="center"/>
      <protection locked="0" hidden="1"/>
    </xf>
    <xf numFmtId="0" fontId="2" fillId="0" borderId="10" xfId="0" applyFont="1" applyBorder="1" applyAlignment="1" applyProtection="1">
      <alignment horizontal="center" vertical="center"/>
      <protection locked="0" hidden="1"/>
    </xf>
    <xf numFmtId="0" fontId="2" fillId="0" borderId="6" xfId="0" applyFont="1" applyBorder="1" applyAlignment="1" applyProtection="1">
      <alignment horizontal="center" vertical="center"/>
      <protection locked="0" hidden="1"/>
    </xf>
    <xf numFmtId="0" fontId="2" fillId="0" borderId="5" xfId="0" applyFont="1" applyBorder="1" applyAlignment="1" applyProtection="1">
      <alignment horizontal="left" vertical="center"/>
      <protection locked="0" hidden="1"/>
    </xf>
    <xf numFmtId="0" fontId="2" fillId="0" borderId="10" xfId="0" applyFont="1" applyBorder="1" applyAlignment="1" applyProtection="1">
      <alignment horizontal="left" vertical="center"/>
      <protection locked="0" hidden="1"/>
    </xf>
    <xf numFmtId="0" fontId="2" fillId="0" borderId="6" xfId="0" applyFont="1" applyBorder="1" applyAlignment="1" applyProtection="1">
      <alignment horizontal="left" vertical="center"/>
      <protection locked="0" hidden="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 xfId="0" applyFont="1" applyFill="1" applyBorder="1" applyAlignment="1">
      <alignment horizontal="center" vertical="center"/>
    </xf>
    <xf numFmtId="0" fontId="1" fillId="0" borderId="0" xfId="0" applyFont="1" applyAlignment="1">
      <alignment horizontal="left" wrapText="1"/>
    </xf>
  </cellXfs>
  <cellStyles count="2">
    <cellStyle name="Hyperlink" xfId="1" builtinId="8"/>
    <cellStyle name="Normal" xfId="0" builtinId="0"/>
  </cellStyles>
  <dxfs count="42">
    <dxf>
      <font>
        <b/>
        <i/>
        <color theme="0"/>
      </font>
      <fill>
        <patternFill>
          <bgColor rgb="FFFF0000"/>
        </patternFill>
      </fill>
    </dxf>
    <dxf>
      <font>
        <b/>
        <i val="0"/>
        <color theme="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color theme="0"/>
      </font>
      <fill>
        <patternFill>
          <bgColor rgb="FFFF0000"/>
        </patternFill>
      </fill>
    </dxf>
    <dxf>
      <font>
        <b/>
        <i val="0"/>
        <color theme="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ill>
        <patternFill>
          <bgColor theme="5"/>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b/>
        <i val="0"/>
        <color theme="0"/>
      </font>
      <fill>
        <patternFill>
          <bgColor rgb="FFFF0000"/>
        </patternFill>
      </fill>
    </dxf>
    <dxf>
      <font>
        <b/>
        <i val="0"/>
        <color theme="0"/>
      </font>
      <fill>
        <patternFill>
          <bgColor rgb="FFFF0000"/>
        </patternFill>
      </fill>
    </dxf>
    <dxf>
      <font>
        <b val="0"/>
        <i val="0"/>
        <color auto="1"/>
      </font>
      <fill>
        <patternFill>
          <bgColor rgb="FFFFC000"/>
        </patternFill>
      </fill>
    </dxf>
    <dxf>
      <font>
        <color rgb="FFFF0000"/>
      </font>
    </dxf>
  </dxfs>
  <tableStyles count="0" defaultTableStyle="TableStyleMedium2" defaultPivotStyle="PivotStyleLight16"/>
  <colors>
    <mruColors>
      <color rgb="FFFF7C80"/>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5</xdr:col>
      <xdr:colOff>624416</xdr:colOff>
      <xdr:row>4</xdr:row>
      <xdr:rowOff>10583</xdr:rowOff>
    </xdr:from>
    <xdr:to>
      <xdr:col>6</xdr:col>
      <xdr:colOff>1045283</xdr:colOff>
      <xdr:row>8</xdr:row>
      <xdr:rowOff>44201</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96916" y="211666"/>
          <a:ext cx="1235784" cy="837952"/>
        </a:xfrm>
        <a:prstGeom prst="rect">
          <a:avLst/>
        </a:prstGeom>
      </xdr:spPr>
    </xdr:pic>
    <xdr:clientData/>
  </xdr:twoCellAnchor>
  <xdr:twoCellAnchor editAs="oneCell">
    <xdr:from>
      <xdr:col>3</xdr:col>
      <xdr:colOff>1238254</xdr:colOff>
      <xdr:row>4</xdr:row>
      <xdr:rowOff>10595</xdr:rowOff>
    </xdr:from>
    <xdr:to>
      <xdr:col>5</xdr:col>
      <xdr:colOff>530441</xdr:colOff>
      <xdr:row>8</xdr:row>
      <xdr:rowOff>69746</xdr:rowOff>
    </xdr:to>
    <xdr:pic>
      <xdr:nvPicPr>
        <xdr:cNvPr id="2" name="Pictur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942671" y="211678"/>
          <a:ext cx="2160270" cy="8634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104775</xdr:colOff>
      <xdr:row>1</xdr:row>
      <xdr:rowOff>85725</xdr:rowOff>
    </xdr:from>
    <xdr:to>
      <xdr:col>8</xdr:col>
      <xdr:colOff>36441</xdr:colOff>
      <xdr:row>4</xdr:row>
      <xdr:rowOff>171450</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53350" y="285750"/>
          <a:ext cx="1208016" cy="771525"/>
        </a:xfrm>
        <a:prstGeom prst="rect">
          <a:avLst/>
        </a:prstGeom>
      </xdr:spPr>
    </xdr:pic>
    <xdr:clientData/>
  </xdr:twoCellAnchor>
  <xdr:twoCellAnchor editAs="oneCell">
    <xdr:from>
      <xdr:col>5</xdr:col>
      <xdr:colOff>19055</xdr:colOff>
      <xdr:row>1</xdr:row>
      <xdr:rowOff>85736</xdr:rowOff>
    </xdr:from>
    <xdr:to>
      <xdr:col>7</xdr:col>
      <xdr:colOff>64775</xdr:colOff>
      <xdr:row>5</xdr:row>
      <xdr:rowOff>63396</xdr:rowOff>
    </xdr:to>
    <xdr:pic>
      <xdr:nvPicPr>
        <xdr:cNvPr id="2" name="Pictur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553080" y="285761"/>
          <a:ext cx="2160270" cy="86348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704850</xdr:colOff>
      <xdr:row>2</xdr:row>
      <xdr:rowOff>152400</xdr:rowOff>
    </xdr:from>
    <xdr:to>
      <xdr:col>6</xdr:col>
      <xdr:colOff>750816</xdr:colOff>
      <xdr:row>6</xdr:row>
      <xdr:rowOff>123825</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343900" y="552450"/>
          <a:ext cx="1255641" cy="771525"/>
        </a:xfrm>
        <a:prstGeom prst="rect">
          <a:avLst/>
        </a:prstGeom>
      </xdr:spPr>
    </xdr:pic>
    <xdr:clientData/>
  </xdr:twoCellAnchor>
  <xdr:twoCellAnchor editAs="oneCell">
    <xdr:from>
      <xdr:col>3</xdr:col>
      <xdr:colOff>838205</xdr:colOff>
      <xdr:row>2</xdr:row>
      <xdr:rowOff>85736</xdr:rowOff>
    </xdr:from>
    <xdr:to>
      <xdr:col>5</xdr:col>
      <xdr:colOff>588421</xdr:colOff>
      <xdr:row>6</xdr:row>
      <xdr:rowOff>137608</xdr:rowOff>
    </xdr:to>
    <xdr:pic>
      <xdr:nvPicPr>
        <xdr:cNvPr id="2" name="Pictur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5" y="485786"/>
          <a:ext cx="2131466" cy="85197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I70"/>
  <sheetViews>
    <sheetView topLeftCell="A40" zoomScale="90" zoomScaleNormal="90" workbookViewId="0">
      <selection activeCell="I58" sqref="I58"/>
    </sheetView>
  </sheetViews>
  <sheetFormatPr defaultRowHeight="15.75" x14ac:dyDescent="0.25"/>
  <cols>
    <col min="1" max="1" width="3.5703125" style="19" customWidth="1"/>
    <col min="2" max="3" width="41" style="19" customWidth="1"/>
    <col min="4" max="4" width="25" style="19" customWidth="1"/>
    <col min="5" max="5" width="18" style="19" customWidth="1"/>
    <col min="6" max="6" width="12.28515625" style="19" bestFit="1" customWidth="1"/>
    <col min="7" max="7" width="21.28515625" style="19" customWidth="1"/>
    <col min="8" max="8" width="11.28515625" style="19" customWidth="1"/>
    <col min="9" max="9" width="25.7109375" style="19" customWidth="1"/>
    <col min="10" max="257" width="9.140625" style="19"/>
    <col min="258" max="258" width="32.140625" style="19" bestFit="1" customWidth="1"/>
    <col min="259" max="259" width="21.42578125" style="19" bestFit="1" customWidth="1"/>
    <col min="260" max="260" width="11.5703125" style="19" bestFit="1" customWidth="1"/>
    <col min="261" max="261" width="12.28515625" style="19" bestFit="1" customWidth="1"/>
    <col min="262" max="262" width="10.5703125" style="19" bestFit="1" customWidth="1"/>
    <col min="263" max="264" width="9.140625" style="19"/>
    <col min="265" max="265" width="15.85546875" style="19" customWidth="1"/>
    <col min="266" max="513" width="9.140625" style="19"/>
    <col min="514" max="514" width="32.140625" style="19" bestFit="1" customWidth="1"/>
    <col min="515" max="515" width="21.42578125" style="19" bestFit="1" customWidth="1"/>
    <col min="516" max="516" width="11.5703125" style="19" bestFit="1" customWidth="1"/>
    <col min="517" max="517" width="12.28515625" style="19" bestFit="1" customWidth="1"/>
    <col min="518" max="518" width="10.5703125" style="19" bestFit="1" customWidth="1"/>
    <col min="519" max="520" width="9.140625" style="19"/>
    <col min="521" max="521" width="15.85546875" style="19" customWidth="1"/>
    <col min="522" max="769" width="9.140625" style="19"/>
    <col min="770" max="770" width="32.140625" style="19" bestFit="1" customWidth="1"/>
    <col min="771" max="771" width="21.42578125" style="19" bestFit="1" customWidth="1"/>
    <col min="772" max="772" width="11.5703125" style="19" bestFit="1" customWidth="1"/>
    <col min="773" max="773" width="12.28515625" style="19" bestFit="1" customWidth="1"/>
    <col min="774" max="774" width="10.5703125" style="19" bestFit="1" customWidth="1"/>
    <col min="775" max="776" width="9.140625" style="19"/>
    <col min="777" max="777" width="15.85546875" style="19" customWidth="1"/>
    <col min="778" max="1025" width="9.140625" style="19"/>
    <col min="1026" max="1026" width="32.140625" style="19" bestFit="1" customWidth="1"/>
    <col min="1027" max="1027" width="21.42578125" style="19" bestFit="1" customWidth="1"/>
    <col min="1028" max="1028" width="11.5703125" style="19" bestFit="1" customWidth="1"/>
    <col min="1029" max="1029" width="12.28515625" style="19" bestFit="1" customWidth="1"/>
    <col min="1030" max="1030" width="10.5703125" style="19" bestFit="1" customWidth="1"/>
    <col min="1031" max="1032" width="9.140625" style="19"/>
    <col min="1033" max="1033" width="15.85546875" style="19" customWidth="1"/>
    <col min="1034" max="1281" width="9.140625" style="19"/>
    <col min="1282" max="1282" width="32.140625" style="19" bestFit="1" customWidth="1"/>
    <col min="1283" max="1283" width="21.42578125" style="19" bestFit="1" customWidth="1"/>
    <col min="1284" max="1284" width="11.5703125" style="19" bestFit="1" customWidth="1"/>
    <col min="1285" max="1285" width="12.28515625" style="19" bestFit="1" customWidth="1"/>
    <col min="1286" max="1286" width="10.5703125" style="19" bestFit="1" customWidth="1"/>
    <col min="1287" max="1288" width="9.140625" style="19"/>
    <col min="1289" max="1289" width="15.85546875" style="19" customWidth="1"/>
    <col min="1290" max="1537" width="9.140625" style="19"/>
    <col min="1538" max="1538" width="32.140625" style="19" bestFit="1" customWidth="1"/>
    <col min="1539" max="1539" width="21.42578125" style="19" bestFit="1" customWidth="1"/>
    <col min="1540" max="1540" width="11.5703125" style="19" bestFit="1" customWidth="1"/>
    <col min="1541" max="1541" width="12.28515625" style="19" bestFit="1" customWidth="1"/>
    <col min="1542" max="1542" width="10.5703125" style="19" bestFit="1" customWidth="1"/>
    <col min="1543" max="1544" width="9.140625" style="19"/>
    <col min="1545" max="1545" width="15.85546875" style="19" customWidth="1"/>
    <col min="1546" max="1793" width="9.140625" style="19"/>
    <col min="1794" max="1794" width="32.140625" style="19" bestFit="1" customWidth="1"/>
    <col min="1795" max="1795" width="21.42578125" style="19" bestFit="1" customWidth="1"/>
    <col min="1796" max="1796" width="11.5703125" style="19" bestFit="1" customWidth="1"/>
    <col min="1797" max="1797" width="12.28515625" style="19" bestFit="1" customWidth="1"/>
    <col min="1798" max="1798" width="10.5703125" style="19" bestFit="1" customWidth="1"/>
    <col min="1799" max="1800" width="9.140625" style="19"/>
    <col min="1801" max="1801" width="15.85546875" style="19" customWidth="1"/>
    <col min="1802" max="2049" width="9.140625" style="19"/>
    <col min="2050" max="2050" width="32.140625" style="19" bestFit="1" customWidth="1"/>
    <col min="2051" max="2051" width="21.42578125" style="19" bestFit="1" customWidth="1"/>
    <col min="2052" max="2052" width="11.5703125" style="19" bestFit="1" customWidth="1"/>
    <col min="2053" max="2053" width="12.28515625" style="19" bestFit="1" customWidth="1"/>
    <col min="2054" max="2054" width="10.5703125" style="19" bestFit="1" customWidth="1"/>
    <col min="2055" max="2056" width="9.140625" style="19"/>
    <col min="2057" max="2057" width="15.85546875" style="19" customWidth="1"/>
    <col min="2058" max="2305" width="9.140625" style="19"/>
    <col min="2306" max="2306" width="32.140625" style="19" bestFit="1" customWidth="1"/>
    <col min="2307" max="2307" width="21.42578125" style="19" bestFit="1" customWidth="1"/>
    <col min="2308" max="2308" width="11.5703125" style="19" bestFit="1" customWidth="1"/>
    <col min="2309" max="2309" width="12.28515625" style="19" bestFit="1" customWidth="1"/>
    <col min="2310" max="2310" width="10.5703125" style="19" bestFit="1" customWidth="1"/>
    <col min="2311" max="2312" width="9.140625" style="19"/>
    <col min="2313" max="2313" width="15.85546875" style="19" customWidth="1"/>
    <col min="2314" max="2561" width="9.140625" style="19"/>
    <col min="2562" max="2562" width="32.140625" style="19" bestFit="1" customWidth="1"/>
    <col min="2563" max="2563" width="21.42578125" style="19" bestFit="1" customWidth="1"/>
    <col min="2564" max="2564" width="11.5703125" style="19" bestFit="1" customWidth="1"/>
    <col min="2565" max="2565" width="12.28515625" style="19" bestFit="1" customWidth="1"/>
    <col min="2566" max="2566" width="10.5703125" style="19" bestFit="1" customWidth="1"/>
    <col min="2567" max="2568" width="9.140625" style="19"/>
    <col min="2569" max="2569" width="15.85546875" style="19" customWidth="1"/>
    <col min="2570" max="2817" width="9.140625" style="19"/>
    <col min="2818" max="2818" width="32.140625" style="19" bestFit="1" customWidth="1"/>
    <col min="2819" max="2819" width="21.42578125" style="19" bestFit="1" customWidth="1"/>
    <col min="2820" max="2820" width="11.5703125" style="19" bestFit="1" customWidth="1"/>
    <col min="2821" max="2821" width="12.28515625" style="19" bestFit="1" customWidth="1"/>
    <col min="2822" max="2822" width="10.5703125" style="19" bestFit="1" customWidth="1"/>
    <col min="2823" max="2824" width="9.140625" style="19"/>
    <col min="2825" max="2825" width="15.85546875" style="19" customWidth="1"/>
    <col min="2826" max="3073" width="9.140625" style="19"/>
    <col min="3074" max="3074" width="32.140625" style="19" bestFit="1" customWidth="1"/>
    <col min="3075" max="3075" width="21.42578125" style="19" bestFit="1" customWidth="1"/>
    <col min="3076" max="3076" width="11.5703125" style="19" bestFit="1" customWidth="1"/>
    <col min="3077" max="3077" width="12.28515625" style="19" bestFit="1" customWidth="1"/>
    <col min="3078" max="3078" width="10.5703125" style="19" bestFit="1" customWidth="1"/>
    <col min="3079" max="3080" width="9.140625" style="19"/>
    <col min="3081" max="3081" width="15.85546875" style="19" customWidth="1"/>
    <col min="3082" max="3329" width="9.140625" style="19"/>
    <col min="3330" max="3330" width="32.140625" style="19" bestFit="1" customWidth="1"/>
    <col min="3331" max="3331" width="21.42578125" style="19" bestFit="1" customWidth="1"/>
    <col min="3332" max="3332" width="11.5703125" style="19" bestFit="1" customWidth="1"/>
    <col min="3333" max="3333" width="12.28515625" style="19" bestFit="1" customWidth="1"/>
    <col min="3334" max="3334" width="10.5703125" style="19" bestFit="1" customWidth="1"/>
    <col min="3335" max="3336" width="9.140625" style="19"/>
    <col min="3337" max="3337" width="15.85546875" style="19" customWidth="1"/>
    <col min="3338" max="3585" width="9.140625" style="19"/>
    <col min="3586" max="3586" width="32.140625" style="19" bestFit="1" customWidth="1"/>
    <col min="3587" max="3587" width="21.42578125" style="19" bestFit="1" customWidth="1"/>
    <col min="3588" max="3588" width="11.5703125" style="19" bestFit="1" customWidth="1"/>
    <col min="3589" max="3589" width="12.28515625" style="19" bestFit="1" customWidth="1"/>
    <col min="3590" max="3590" width="10.5703125" style="19" bestFit="1" customWidth="1"/>
    <col min="3591" max="3592" width="9.140625" style="19"/>
    <col min="3593" max="3593" width="15.85546875" style="19" customWidth="1"/>
    <col min="3594" max="3841" width="9.140625" style="19"/>
    <col min="3842" max="3842" width="32.140625" style="19" bestFit="1" customWidth="1"/>
    <col min="3843" max="3843" width="21.42578125" style="19" bestFit="1" customWidth="1"/>
    <col min="3844" max="3844" width="11.5703125" style="19" bestFit="1" customWidth="1"/>
    <col min="3845" max="3845" width="12.28515625" style="19" bestFit="1" customWidth="1"/>
    <col min="3846" max="3846" width="10.5703125" style="19" bestFit="1" customWidth="1"/>
    <col min="3847" max="3848" width="9.140625" style="19"/>
    <col min="3849" max="3849" width="15.85546875" style="19" customWidth="1"/>
    <col min="3850" max="4097" width="9.140625" style="19"/>
    <col min="4098" max="4098" width="32.140625" style="19" bestFit="1" customWidth="1"/>
    <col min="4099" max="4099" width="21.42578125" style="19" bestFit="1" customWidth="1"/>
    <col min="4100" max="4100" width="11.5703125" style="19" bestFit="1" customWidth="1"/>
    <col min="4101" max="4101" width="12.28515625" style="19" bestFit="1" customWidth="1"/>
    <col min="4102" max="4102" width="10.5703125" style="19" bestFit="1" customWidth="1"/>
    <col min="4103" max="4104" width="9.140625" style="19"/>
    <col min="4105" max="4105" width="15.85546875" style="19" customWidth="1"/>
    <col min="4106" max="4353" width="9.140625" style="19"/>
    <col min="4354" max="4354" width="32.140625" style="19" bestFit="1" customWidth="1"/>
    <col min="4355" max="4355" width="21.42578125" style="19" bestFit="1" customWidth="1"/>
    <col min="4356" max="4356" width="11.5703125" style="19" bestFit="1" customWidth="1"/>
    <col min="4357" max="4357" width="12.28515625" style="19" bestFit="1" customWidth="1"/>
    <col min="4358" max="4358" width="10.5703125" style="19" bestFit="1" customWidth="1"/>
    <col min="4359" max="4360" width="9.140625" style="19"/>
    <col min="4361" max="4361" width="15.85546875" style="19" customWidth="1"/>
    <col min="4362" max="4609" width="9.140625" style="19"/>
    <col min="4610" max="4610" width="32.140625" style="19" bestFit="1" customWidth="1"/>
    <col min="4611" max="4611" width="21.42578125" style="19" bestFit="1" customWidth="1"/>
    <col min="4612" max="4612" width="11.5703125" style="19" bestFit="1" customWidth="1"/>
    <col min="4613" max="4613" width="12.28515625" style="19" bestFit="1" customWidth="1"/>
    <col min="4614" max="4614" width="10.5703125" style="19" bestFit="1" customWidth="1"/>
    <col min="4615" max="4616" width="9.140625" style="19"/>
    <col min="4617" max="4617" width="15.85546875" style="19" customWidth="1"/>
    <col min="4618" max="4865" width="9.140625" style="19"/>
    <col min="4866" max="4866" width="32.140625" style="19" bestFit="1" customWidth="1"/>
    <col min="4867" max="4867" width="21.42578125" style="19" bestFit="1" customWidth="1"/>
    <col min="4868" max="4868" width="11.5703125" style="19" bestFit="1" customWidth="1"/>
    <col min="4869" max="4869" width="12.28515625" style="19" bestFit="1" customWidth="1"/>
    <col min="4870" max="4870" width="10.5703125" style="19" bestFit="1" customWidth="1"/>
    <col min="4871" max="4872" width="9.140625" style="19"/>
    <col min="4873" max="4873" width="15.85546875" style="19" customWidth="1"/>
    <col min="4874" max="5121" width="9.140625" style="19"/>
    <col min="5122" max="5122" width="32.140625" style="19" bestFit="1" customWidth="1"/>
    <col min="5123" max="5123" width="21.42578125" style="19" bestFit="1" customWidth="1"/>
    <col min="5124" max="5124" width="11.5703125" style="19" bestFit="1" customWidth="1"/>
    <col min="5125" max="5125" width="12.28515625" style="19" bestFit="1" customWidth="1"/>
    <col min="5126" max="5126" width="10.5703125" style="19" bestFit="1" customWidth="1"/>
    <col min="5127" max="5128" width="9.140625" style="19"/>
    <col min="5129" max="5129" width="15.85546875" style="19" customWidth="1"/>
    <col min="5130" max="5377" width="9.140625" style="19"/>
    <col min="5378" max="5378" width="32.140625" style="19" bestFit="1" customWidth="1"/>
    <col min="5379" max="5379" width="21.42578125" style="19" bestFit="1" customWidth="1"/>
    <col min="5380" max="5380" width="11.5703125" style="19" bestFit="1" customWidth="1"/>
    <col min="5381" max="5381" width="12.28515625" style="19" bestFit="1" customWidth="1"/>
    <col min="5382" max="5382" width="10.5703125" style="19" bestFit="1" customWidth="1"/>
    <col min="5383" max="5384" width="9.140625" style="19"/>
    <col min="5385" max="5385" width="15.85546875" style="19" customWidth="1"/>
    <col min="5386" max="5633" width="9.140625" style="19"/>
    <col min="5634" max="5634" width="32.140625" style="19" bestFit="1" customWidth="1"/>
    <col min="5635" max="5635" width="21.42578125" style="19" bestFit="1" customWidth="1"/>
    <col min="5636" max="5636" width="11.5703125" style="19" bestFit="1" customWidth="1"/>
    <col min="5637" max="5637" width="12.28515625" style="19" bestFit="1" customWidth="1"/>
    <col min="5638" max="5638" width="10.5703125" style="19" bestFit="1" customWidth="1"/>
    <col min="5639" max="5640" width="9.140625" style="19"/>
    <col min="5641" max="5641" width="15.85546875" style="19" customWidth="1"/>
    <col min="5642" max="5889" width="9.140625" style="19"/>
    <col min="5890" max="5890" width="32.140625" style="19" bestFit="1" customWidth="1"/>
    <col min="5891" max="5891" width="21.42578125" style="19" bestFit="1" customWidth="1"/>
    <col min="5892" max="5892" width="11.5703125" style="19" bestFit="1" customWidth="1"/>
    <col min="5893" max="5893" width="12.28515625" style="19" bestFit="1" customWidth="1"/>
    <col min="5894" max="5894" width="10.5703125" style="19" bestFit="1" customWidth="1"/>
    <col min="5895" max="5896" width="9.140625" style="19"/>
    <col min="5897" max="5897" width="15.85546875" style="19" customWidth="1"/>
    <col min="5898" max="6145" width="9.140625" style="19"/>
    <col min="6146" max="6146" width="32.140625" style="19" bestFit="1" customWidth="1"/>
    <col min="6147" max="6147" width="21.42578125" style="19" bestFit="1" customWidth="1"/>
    <col min="6148" max="6148" width="11.5703125" style="19" bestFit="1" customWidth="1"/>
    <col min="6149" max="6149" width="12.28515625" style="19" bestFit="1" customWidth="1"/>
    <col min="6150" max="6150" width="10.5703125" style="19" bestFit="1" customWidth="1"/>
    <col min="6151" max="6152" width="9.140625" style="19"/>
    <col min="6153" max="6153" width="15.85546875" style="19" customWidth="1"/>
    <col min="6154" max="6401" width="9.140625" style="19"/>
    <col min="6402" max="6402" width="32.140625" style="19" bestFit="1" customWidth="1"/>
    <col min="6403" max="6403" width="21.42578125" style="19" bestFit="1" customWidth="1"/>
    <col min="6404" max="6404" width="11.5703125" style="19" bestFit="1" customWidth="1"/>
    <col min="6405" max="6405" width="12.28515625" style="19" bestFit="1" customWidth="1"/>
    <col min="6406" max="6406" width="10.5703125" style="19" bestFit="1" customWidth="1"/>
    <col min="6407" max="6408" width="9.140625" style="19"/>
    <col min="6409" max="6409" width="15.85546875" style="19" customWidth="1"/>
    <col min="6410" max="6657" width="9.140625" style="19"/>
    <col min="6658" max="6658" width="32.140625" style="19" bestFit="1" customWidth="1"/>
    <col min="6659" max="6659" width="21.42578125" style="19" bestFit="1" customWidth="1"/>
    <col min="6660" max="6660" width="11.5703125" style="19" bestFit="1" customWidth="1"/>
    <col min="6661" max="6661" width="12.28515625" style="19" bestFit="1" customWidth="1"/>
    <col min="6662" max="6662" width="10.5703125" style="19" bestFit="1" customWidth="1"/>
    <col min="6663" max="6664" width="9.140625" style="19"/>
    <col min="6665" max="6665" width="15.85546875" style="19" customWidth="1"/>
    <col min="6666" max="6913" width="9.140625" style="19"/>
    <col min="6914" max="6914" width="32.140625" style="19" bestFit="1" customWidth="1"/>
    <col min="6915" max="6915" width="21.42578125" style="19" bestFit="1" customWidth="1"/>
    <col min="6916" max="6916" width="11.5703125" style="19" bestFit="1" customWidth="1"/>
    <col min="6917" max="6917" width="12.28515625" style="19" bestFit="1" customWidth="1"/>
    <col min="6918" max="6918" width="10.5703125" style="19" bestFit="1" customWidth="1"/>
    <col min="6919" max="6920" width="9.140625" style="19"/>
    <col min="6921" max="6921" width="15.85546875" style="19" customWidth="1"/>
    <col min="6922" max="7169" width="9.140625" style="19"/>
    <col min="7170" max="7170" width="32.140625" style="19" bestFit="1" customWidth="1"/>
    <col min="7171" max="7171" width="21.42578125" style="19" bestFit="1" customWidth="1"/>
    <col min="7172" max="7172" width="11.5703125" style="19" bestFit="1" customWidth="1"/>
    <col min="7173" max="7173" width="12.28515625" style="19" bestFit="1" customWidth="1"/>
    <col min="7174" max="7174" width="10.5703125" style="19" bestFit="1" customWidth="1"/>
    <col min="7175" max="7176" width="9.140625" style="19"/>
    <col min="7177" max="7177" width="15.85546875" style="19" customWidth="1"/>
    <col min="7178" max="7425" width="9.140625" style="19"/>
    <col min="7426" max="7426" width="32.140625" style="19" bestFit="1" customWidth="1"/>
    <col min="7427" max="7427" width="21.42578125" style="19" bestFit="1" customWidth="1"/>
    <col min="7428" max="7428" width="11.5703125" style="19" bestFit="1" customWidth="1"/>
    <col min="7429" max="7429" width="12.28515625" style="19" bestFit="1" customWidth="1"/>
    <col min="7430" max="7430" width="10.5703125" style="19" bestFit="1" customWidth="1"/>
    <col min="7431" max="7432" width="9.140625" style="19"/>
    <col min="7433" max="7433" width="15.85546875" style="19" customWidth="1"/>
    <col min="7434" max="7681" width="9.140625" style="19"/>
    <col min="7682" max="7682" width="32.140625" style="19" bestFit="1" customWidth="1"/>
    <col min="7683" max="7683" width="21.42578125" style="19" bestFit="1" customWidth="1"/>
    <col min="7684" max="7684" width="11.5703125" style="19" bestFit="1" customWidth="1"/>
    <col min="7685" max="7685" width="12.28515625" style="19" bestFit="1" customWidth="1"/>
    <col min="7686" max="7686" width="10.5703125" style="19" bestFit="1" customWidth="1"/>
    <col min="7687" max="7688" width="9.140625" style="19"/>
    <col min="7689" max="7689" width="15.85546875" style="19" customWidth="1"/>
    <col min="7690" max="7937" width="9.140625" style="19"/>
    <col min="7938" max="7938" width="32.140625" style="19" bestFit="1" customWidth="1"/>
    <col min="7939" max="7939" width="21.42578125" style="19" bestFit="1" customWidth="1"/>
    <col min="7940" max="7940" width="11.5703125" style="19" bestFit="1" customWidth="1"/>
    <col min="7941" max="7941" width="12.28515625" style="19" bestFit="1" customWidth="1"/>
    <col min="7942" max="7942" width="10.5703125" style="19" bestFit="1" customWidth="1"/>
    <col min="7943" max="7944" width="9.140625" style="19"/>
    <col min="7945" max="7945" width="15.85546875" style="19" customWidth="1"/>
    <col min="7946" max="8193" width="9.140625" style="19"/>
    <col min="8194" max="8194" width="32.140625" style="19" bestFit="1" customWidth="1"/>
    <col min="8195" max="8195" width="21.42578125" style="19" bestFit="1" customWidth="1"/>
    <col min="8196" max="8196" width="11.5703125" style="19" bestFit="1" customWidth="1"/>
    <col min="8197" max="8197" width="12.28515625" style="19" bestFit="1" customWidth="1"/>
    <col min="8198" max="8198" width="10.5703125" style="19" bestFit="1" customWidth="1"/>
    <col min="8199" max="8200" width="9.140625" style="19"/>
    <col min="8201" max="8201" width="15.85546875" style="19" customWidth="1"/>
    <col min="8202" max="8449" width="9.140625" style="19"/>
    <col min="8450" max="8450" width="32.140625" style="19" bestFit="1" customWidth="1"/>
    <col min="8451" max="8451" width="21.42578125" style="19" bestFit="1" customWidth="1"/>
    <col min="8452" max="8452" width="11.5703125" style="19" bestFit="1" customWidth="1"/>
    <col min="8453" max="8453" width="12.28515625" style="19" bestFit="1" customWidth="1"/>
    <col min="8454" max="8454" width="10.5703125" style="19" bestFit="1" customWidth="1"/>
    <col min="8455" max="8456" width="9.140625" style="19"/>
    <col min="8457" max="8457" width="15.85546875" style="19" customWidth="1"/>
    <col min="8458" max="8705" width="9.140625" style="19"/>
    <col min="8706" max="8706" width="32.140625" style="19" bestFit="1" customWidth="1"/>
    <col min="8707" max="8707" width="21.42578125" style="19" bestFit="1" customWidth="1"/>
    <col min="8708" max="8708" width="11.5703125" style="19" bestFit="1" customWidth="1"/>
    <col min="8709" max="8709" width="12.28515625" style="19" bestFit="1" customWidth="1"/>
    <col min="8710" max="8710" width="10.5703125" style="19" bestFit="1" customWidth="1"/>
    <col min="8711" max="8712" width="9.140625" style="19"/>
    <col min="8713" max="8713" width="15.85546875" style="19" customWidth="1"/>
    <col min="8714" max="8961" width="9.140625" style="19"/>
    <col min="8962" max="8962" width="32.140625" style="19" bestFit="1" customWidth="1"/>
    <col min="8963" max="8963" width="21.42578125" style="19" bestFit="1" customWidth="1"/>
    <col min="8964" max="8964" width="11.5703125" style="19" bestFit="1" customWidth="1"/>
    <col min="8965" max="8965" width="12.28515625" style="19" bestFit="1" customWidth="1"/>
    <col min="8966" max="8966" width="10.5703125" style="19" bestFit="1" customWidth="1"/>
    <col min="8967" max="8968" width="9.140625" style="19"/>
    <col min="8969" max="8969" width="15.85546875" style="19" customWidth="1"/>
    <col min="8970" max="9217" width="9.140625" style="19"/>
    <col min="9218" max="9218" width="32.140625" style="19" bestFit="1" customWidth="1"/>
    <col min="9219" max="9219" width="21.42578125" style="19" bestFit="1" customWidth="1"/>
    <col min="9220" max="9220" width="11.5703125" style="19" bestFit="1" customWidth="1"/>
    <col min="9221" max="9221" width="12.28515625" style="19" bestFit="1" customWidth="1"/>
    <col min="9222" max="9222" width="10.5703125" style="19" bestFit="1" customWidth="1"/>
    <col min="9223" max="9224" width="9.140625" style="19"/>
    <col min="9225" max="9225" width="15.85546875" style="19" customWidth="1"/>
    <col min="9226" max="9473" width="9.140625" style="19"/>
    <col min="9474" max="9474" width="32.140625" style="19" bestFit="1" customWidth="1"/>
    <col min="9475" max="9475" width="21.42578125" style="19" bestFit="1" customWidth="1"/>
    <col min="9476" max="9476" width="11.5703125" style="19" bestFit="1" customWidth="1"/>
    <col min="9477" max="9477" width="12.28515625" style="19" bestFit="1" customWidth="1"/>
    <col min="9478" max="9478" width="10.5703125" style="19" bestFit="1" customWidth="1"/>
    <col min="9479" max="9480" width="9.140625" style="19"/>
    <col min="9481" max="9481" width="15.85546875" style="19" customWidth="1"/>
    <col min="9482" max="9729" width="9.140625" style="19"/>
    <col min="9730" max="9730" width="32.140625" style="19" bestFit="1" customWidth="1"/>
    <col min="9731" max="9731" width="21.42578125" style="19" bestFit="1" customWidth="1"/>
    <col min="9732" max="9732" width="11.5703125" style="19" bestFit="1" customWidth="1"/>
    <col min="9733" max="9733" width="12.28515625" style="19" bestFit="1" customWidth="1"/>
    <col min="9734" max="9734" width="10.5703125" style="19" bestFit="1" customWidth="1"/>
    <col min="9735" max="9736" width="9.140625" style="19"/>
    <col min="9737" max="9737" width="15.85546875" style="19" customWidth="1"/>
    <col min="9738" max="9985" width="9.140625" style="19"/>
    <col min="9986" max="9986" width="32.140625" style="19" bestFit="1" customWidth="1"/>
    <col min="9987" max="9987" width="21.42578125" style="19" bestFit="1" customWidth="1"/>
    <col min="9988" max="9988" width="11.5703125" style="19" bestFit="1" customWidth="1"/>
    <col min="9989" max="9989" width="12.28515625" style="19" bestFit="1" customWidth="1"/>
    <col min="9990" max="9990" width="10.5703125" style="19" bestFit="1" customWidth="1"/>
    <col min="9991" max="9992" width="9.140625" style="19"/>
    <col min="9993" max="9993" width="15.85546875" style="19" customWidth="1"/>
    <col min="9994" max="10241" width="9.140625" style="19"/>
    <col min="10242" max="10242" width="32.140625" style="19" bestFit="1" customWidth="1"/>
    <col min="10243" max="10243" width="21.42578125" style="19" bestFit="1" customWidth="1"/>
    <col min="10244" max="10244" width="11.5703125" style="19" bestFit="1" customWidth="1"/>
    <col min="10245" max="10245" width="12.28515625" style="19" bestFit="1" customWidth="1"/>
    <col min="10246" max="10246" width="10.5703125" style="19" bestFit="1" customWidth="1"/>
    <col min="10247" max="10248" width="9.140625" style="19"/>
    <col min="10249" max="10249" width="15.85546875" style="19" customWidth="1"/>
    <col min="10250" max="10497" width="9.140625" style="19"/>
    <col min="10498" max="10498" width="32.140625" style="19" bestFit="1" customWidth="1"/>
    <col min="10499" max="10499" width="21.42578125" style="19" bestFit="1" customWidth="1"/>
    <col min="10500" max="10500" width="11.5703125" style="19" bestFit="1" customWidth="1"/>
    <col min="10501" max="10501" width="12.28515625" style="19" bestFit="1" customWidth="1"/>
    <col min="10502" max="10502" width="10.5703125" style="19" bestFit="1" customWidth="1"/>
    <col min="10503" max="10504" width="9.140625" style="19"/>
    <col min="10505" max="10505" width="15.85546875" style="19" customWidth="1"/>
    <col min="10506" max="10753" width="9.140625" style="19"/>
    <col min="10754" max="10754" width="32.140625" style="19" bestFit="1" customWidth="1"/>
    <col min="10755" max="10755" width="21.42578125" style="19" bestFit="1" customWidth="1"/>
    <col min="10756" max="10756" width="11.5703125" style="19" bestFit="1" customWidth="1"/>
    <col min="10757" max="10757" width="12.28515625" style="19" bestFit="1" customWidth="1"/>
    <col min="10758" max="10758" width="10.5703125" style="19" bestFit="1" customWidth="1"/>
    <col min="10759" max="10760" width="9.140625" style="19"/>
    <col min="10761" max="10761" width="15.85546875" style="19" customWidth="1"/>
    <col min="10762" max="11009" width="9.140625" style="19"/>
    <col min="11010" max="11010" width="32.140625" style="19" bestFit="1" customWidth="1"/>
    <col min="11011" max="11011" width="21.42578125" style="19" bestFit="1" customWidth="1"/>
    <col min="11012" max="11012" width="11.5703125" style="19" bestFit="1" customWidth="1"/>
    <col min="11013" max="11013" width="12.28515625" style="19" bestFit="1" customWidth="1"/>
    <col min="11014" max="11014" width="10.5703125" style="19" bestFit="1" customWidth="1"/>
    <col min="11015" max="11016" width="9.140625" style="19"/>
    <col min="11017" max="11017" width="15.85546875" style="19" customWidth="1"/>
    <col min="11018" max="11265" width="9.140625" style="19"/>
    <col min="11266" max="11266" width="32.140625" style="19" bestFit="1" customWidth="1"/>
    <col min="11267" max="11267" width="21.42578125" style="19" bestFit="1" customWidth="1"/>
    <col min="11268" max="11268" width="11.5703125" style="19" bestFit="1" customWidth="1"/>
    <col min="11269" max="11269" width="12.28515625" style="19" bestFit="1" customWidth="1"/>
    <col min="11270" max="11270" width="10.5703125" style="19" bestFit="1" customWidth="1"/>
    <col min="11271" max="11272" width="9.140625" style="19"/>
    <col min="11273" max="11273" width="15.85546875" style="19" customWidth="1"/>
    <col min="11274" max="11521" width="9.140625" style="19"/>
    <col min="11522" max="11522" width="32.140625" style="19" bestFit="1" customWidth="1"/>
    <col min="11523" max="11523" width="21.42578125" style="19" bestFit="1" customWidth="1"/>
    <col min="11524" max="11524" width="11.5703125" style="19" bestFit="1" customWidth="1"/>
    <col min="11525" max="11525" width="12.28515625" style="19" bestFit="1" customWidth="1"/>
    <col min="11526" max="11526" width="10.5703125" style="19" bestFit="1" customWidth="1"/>
    <col min="11527" max="11528" width="9.140625" style="19"/>
    <col min="11529" max="11529" width="15.85546875" style="19" customWidth="1"/>
    <col min="11530" max="11777" width="9.140625" style="19"/>
    <col min="11778" max="11778" width="32.140625" style="19" bestFit="1" customWidth="1"/>
    <col min="11779" max="11779" width="21.42578125" style="19" bestFit="1" customWidth="1"/>
    <col min="11780" max="11780" width="11.5703125" style="19" bestFit="1" customWidth="1"/>
    <col min="11781" max="11781" width="12.28515625" style="19" bestFit="1" customWidth="1"/>
    <col min="11782" max="11782" width="10.5703125" style="19" bestFit="1" customWidth="1"/>
    <col min="11783" max="11784" width="9.140625" style="19"/>
    <col min="11785" max="11785" width="15.85546875" style="19" customWidth="1"/>
    <col min="11786" max="12033" width="9.140625" style="19"/>
    <col min="12034" max="12034" width="32.140625" style="19" bestFit="1" customWidth="1"/>
    <col min="12035" max="12035" width="21.42578125" style="19" bestFit="1" customWidth="1"/>
    <col min="12036" max="12036" width="11.5703125" style="19" bestFit="1" customWidth="1"/>
    <col min="12037" max="12037" width="12.28515625" style="19" bestFit="1" customWidth="1"/>
    <col min="12038" max="12038" width="10.5703125" style="19" bestFit="1" customWidth="1"/>
    <col min="12039" max="12040" width="9.140625" style="19"/>
    <col min="12041" max="12041" width="15.85546875" style="19" customWidth="1"/>
    <col min="12042" max="12289" width="9.140625" style="19"/>
    <col min="12290" max="12290" width="32.140625" style="19" bestFit="1" customWidth="1"/>
    <col min="12291" max="12291" width="21.42578125" style="19" bestFit="1" customWidth="1"/>
    <col min="12292" max="12292" width="11.5703125" style="19" bestFit="1" customWidth="1"/>
    <col min="12293" max="12293" width="12.28515625" style="19" bestFit="1" customWidth="1"/>
    <col min="12294" max="12294" width="10.5703125" style="19" bestFit="1" customWidth="1"/>
    <col min="12295" max="12296" width="9.140625" style="19"/>
    <col min="12297" max="12297" width="15.85546875" style="19" customWidth="1"/>
    <col min="12298" max="12545" width="9.140625" style="19"/>
    <col min="12546" max="12546" width="32.140625" style="19" bestFit="1" customWidth="1"/>
    <col min="12547" max="12547" width="21.42578125" style="19" bestFit="1" customWidth="1"/>
    <col min="12548" max="12548" width="11.5703125" style="19" bestFit="1" customWidth="1"/>
    <col min="12549" max="12549" width="12.28515625" style="19" bestFit="1" customWidth="1"/>
    <col min="12550" max="12550" width="10.5703125" style="19" bestFit="1" customWidth="1"/>
    <col min="12551" max="12552" width="9.140625" style="19"/>
    <col min="12553" max="12553" width="15.85546875" style="19" customWidth="1"/>
    <col min="12554" max="12801" width="9.140625" style="19"/>
    <col min="12802" max="12802" width="32.140625" style="19" bestFit="1" customWidth="1"/>
    <col min="12803" max="12803" width="21.42578125" style="19" bestFit="1" customWidth="1"/>
    <col min="12804" max="12804" width="11.5703125" style="19" bestFit="1" customWidth="1"/>
    <col min="12805" max="12805" width="12.28515625" style="19" bestFit="1" customWidth="1"/>
    <col min="12806" max="12806" width="10.5703125" style="19" bestFit="1" customWidth="1"/>
    <col min="12807" max="12808" width="9.140625" style="19"/>
    <col min="12809" max="12809" width="15.85546875" style="19" customWidth="1"/>
    <col min="12810" max="13057" width="9.140625" style="19"/>
    <col min="13058" max="13058" width="32.140625" style="19" bestFit="1" customWidth="1"/>
    <col min="13059" max="13059" width="21.42578125" style="19" bestFit="1" customWidth="1"/>
    <col min="13060" max="13060" width="11.5703125" style="19" bestFit="1" customWidth="1"/>
    <col min="13061" max="13061" width="12.28515625" style="19" bestFit="1" customWidth="1"/>
    <col min="13062" max="13062" width="10.5703125" style="19" bestFit="1" customWidth="1"/>
    <col min="13063" max="13064" width="9.140625" style="19"/>
    <col min="13065" max="13065" width="15.85546875" style="19" customWidth="1"/>
    <col min="13066" max="13313" width="9.140625" style="19"/>
    <col min="13314" max="13314" width="32.140625" style="19" bestFit="1" customWidth="1"/>
    <col min="13315" max="13315" width="21.42578125" style="19" bestFit="1" customWidth="1"/>
    <col min="13316" max="13316" width="11.5703125" style="19" bestFit="1" customWidth="1"/>
    <col min="13317" max="13317" width="12.28515625" style="19" bestFit="1" customWidth="1"/>
    <col min="13318" max="13318" width="10.5703125" style="19" bestFit="1" customWidth="1"/>
    <col min="13319" max="13320" width="9.140625" style="19"/>
    <col min="13321" max="13321" width="15.85546875" style="19" customWidth="1"/>
    <col min="13322" max="13569" width="9.140625" style="19"/>
    <col min="13570" max="13570" width="32.140625" style="19" bestFit="1" customWidth="1"/>
    <col min="13571" max="13571" width="21.42578125" style="19" bestFit="1" customWidth="1"/>
    <col min="13572" max="13572" width="11.5703125" style="19" bestFit="1" customWidth="1"/>
    <col min="13573" max="13573" width="12.28515625" style="19" bestFit="1" customWidth="1"/>
    <col min="13574" max="13574" width="10.5703125" style="19" bestFit="1" customWidth="1"/>
    <col min="13575" max="13576" width="9.140625" style="19"/>
    <col min="13577" max="13577" width="15.85546875" style="19" customWidth="1"/>
    <col min="13578" max="13825" width="9.140625" style="19"/>
    <col min="13826" max="13826" width="32.140625" style="19" bestFit="1" customWidth="1"/>
    <col min="13827" max="13827" width="21.42578125" style="19" bestFit="1" customWidth="1"/>
    <col min="13828" max="13828" width="11.5703125" style="19" bestFit="1" customWidth="1"/>
    <col min="13829" max="13829" width="12.28515625" style="19" bestFit="1" customWidth="1"/>
    <col min="13830" max="13830" width="10.5703125" style="19" bestFit="1" customWidth="1"/>
    <col min="13831" max="13832" width="9.140625" style="19"/>
    <col min="13833" max="13833" width="15.85546875" style="19" customWidth="1"/>
    <col min="13834" max="14081" width="9.140625" style="19"/>
    <col min="14082" max="14082" width="32.140625" style="19" bestFit="1" customWidth="1"/>
    <col min="14083" max="14083" width="21.42578125" style="19" bestFit="1" customWidth="1"/>
    <col min="14084" max="14084" width="11.5703125" style="19" bestFit="1" customWidth="1"/>
    <col min="14085" max="14085" width="12.28515625" style="19" bestFit="1" customWidth="1"/>
    <col min="14086" max="14086" width="10.5703125" style="19" bestFit="1" customWidth="1"/>
    <col min="14087" max="14088" width="9.140625" style="19"/>
    <col min="14089" max="14089" width="15.85546875" style="19" customWidth="1"/>
    <col min="14090" max="14337" width="9.140625" style="19"/>
    <col min="14338" max="14338" width="32.140625" style="19" bestFit="1" customWidth="1"/>
    <col min="14339" max="14339" width="21.42578125" style="19" bestFit="1" customWidth="1"/>
    <col min="14340" max="14340" width="11.5703125" style="19" bestFit="1" customWidth="1"/>
    <col min="14341" max="14341" width="12.28515625" style="19" bestFit="1" customWidth="1"/>
    <col min="14342" max="14342" width="10.5703125" style="19" bestFit="1" customWidth="1"/>
    <col min="14343" max="14344" width="9.140625" style="19"/>
    <col min="14345" max="14345" width="15.85546875" style="19" customWidth="1"/>
    <col min="14346" max="14593" width="9.140625" style="19"/>
    <col min="14594" max="14594" width="32.140625" style="19" bestFit="1" customWidth="1"/>
    <col min="14595" max="14595" width="21.42578125" style="19" bestFit="1" customWidth="1"/>
    <col min="14596" max="14596" width="11.5703125" style="19" bestFit="1" customWidth="1"/>
    <col min="14597" max="14597" width="12.28515625" style="19" bestFit="1" customWidth="1"/>
    <col min="14598" max="14598" width="10.5703125" style="19" bestFit="1" customWidth="1"/>
    <col min="14599" max="14600" width="9.140625" style="19"/>
    <col min="14601" max="14601" width="15.85546875" style="19" customWidth="1"/>
    <col min="14602" max="14849" width="9.140625" style="19"/>
    <col min="14850" max="14850" width="32.140625" style="19" bestFit="1" customWidth="1"/>
    <col min="14851" max="14851" width="21.42578125" style="19" bestFit="1" customWidth="1"/>
    <col min="14852" max="14852" width="11.5703125" style="19" bestFit="1" customWidth="1"/>
    <col min="14853" max="14853" width="12.28515625" style="19" bestFit="1" customWidth="1"/>
    <col min="14854" max="14854" width="10.5703125" style="19" bestFit="1" customWidth="1"/>
    <col min="14855" max="14856" width="9.140625" style="19"/>
    <col min="14857" max="14857" width="15.85546875" style="19" customWidth="1"/>
    <col min="14858" max="15105" width="9.140625" style="19"/>
    <col min="15106" max="15106" width="32.140625" style="19" bestFit="1" customWidth="1"/>
    <col min="15107" max="15107" width="21.42578125" style="19" bestFit="1" customWidth="1"/>
    <col min="15108" max="15108" width="11.5703125" style="19" bestFit="1" customWidth="1"/>
    <col min="15109" max="15109" width="12.28515625" style="19" bestFit="1" customWidth="1"/>
    <col min="15110" max="15110" width="10.5703125" style="19" bestFit="1" customWidth="1"/>
    <col min="15111" max="15112" width="9.140625" style="19"/>
    <col min="15113" max="15113" width="15.85546875" style="19" customWidth="1"/>
    <col min="15114" max="15361" width="9.140625" style="19"/>
    <col min="15362" max="15362" width="32.140625" style="19" bestFit="1" customWidth="1"/>
    <col min="15363" max="15363" width="21.42578125" style="19" bestFit="1" customWidth="1"/>
    <col min="15364" max="15364" width="11.5703125" style="19" bestFit="1" customWidth="1"/>
    <col min="15365" max="15365" width="12.28515625" style="19" bestFit="1" customWidth="1"/>
    <col min="15366" max="15366" width="10.5703125" style="19" bestFit="1" customWidth="1"/>
    <col min="15367" max="15368" width="9.140625" style="19"/>
    <col min="15369" max="15369" width="15.85546875" style="19" customWidth="1"/>
    <col min="15370" max="15617" width="9.140625" style="19"/>
    <col min="15618" max="15618" width="32.140625" style="19" bestFit="1" customWidth="1"/>
    <col min="15619" max="15619" width="21.42578125" style="19" bestFit="1" customWidth="1"/>
    <col min="15620" max="15620" width="11.5703125" style="19" bestFit="1" customWidth="1"/>
    <col min="15621" max="15621" width="12.28515625" style="19" bestFit="1" customWidth="1"/>
    <col min="15622" max="15622" width="10.5703125" style="19" bestFit="1" customWidth="1"/>
    <col min="15623" max="15624" width="9.140625" style="19"/>
    <col min="15625" max="15625" width="15.85546875" style="19" customWidth="1"/>
    <col min="15626" max="15873" width="9.140625" style="19"/>
    <col min="15874" max="15874" width="32.140625" style="19" bestFit="1" customWidth="1"/>
    <col min="15875" max="15875" width="21.42578125" style="19" bestFit="1" customWidth="1"/>
    <col min="15876" max="15876" width="11.5703125" style="19" bestFit="1" customWidth="1"/>
    <col min="15877" max="15877" width="12.28515625" style="19" bestFit="1" customWidth="1"/>
    <col min="15878" max="15878" width="10.5703125" style="19" bestFit="1" customWidth="1"/>
    <col min="15879" max="15880" width="9.140625" style="19"/>
    <col min="15881" max="15881" width="15.85546875" style="19" customWidth="1"/>
    <col min="15882" max="16129" width="9.140625" style="19"/>
    <col min="16130" max="16130" width="32.140625" style="19" bestFit="1" customWidth="1"/>
    <col min="16131" max="16131" width="21.42578125" style="19" bestFit="1" customWidth="1"/>
    <col min="16132" max="16132" width="11.5703125" style="19" bestFit="1" customWidth="1"/>
    <col min="16133" max="16133" width="12.28515625" style="19" bestFit="1" customWidth="1"/>
    <col min="16134" max="16134" width="10.5703125" style="19" bestFit="1" customWidth="1"/>
    <col min="16135" max="16136" width="9.140625" style="19"/>
    <col min="16137" max="16137" width="15.85546875" style="19" customWidth="1"/>
    <col min="16138" max="16384" width="9.140625" style="19"/>
  </cols>
  <sheetData>
    <row r="3" spans="2:9" x14ac:dyDescent="0.25">
      <c r="E3" s="19" t="s">
        <v>132</v>
      </c>
    </row>
    <row r="4" spans="2:9" s="30" customFormat="1" x14ac:dyDescent="0.25">
      <c r="B4" s="120" t="s">
        <v>72</v>
      </c>
      <c r="C4" s="120"/>
      <c r="D4" s="120"/>
      <c r="F4" s="39"/>
      <c r="G4" s="39"/>
      <c r="H4" s="39"/>
    </row>
    <row r="5" spans="2:9" s="30" customFormat="1" x14ac:dyDescent="0.25">
      <c r="B5" s="119" t="s">
        <v>119</v>
      </c>
      <c r="C5" s="119"/>
      <c r="D5" s="119"/>
      <c r="G5" s="40"/>
    </row>
    <row r="6" spans="2:9" s="30" customFormat="1" ht="15.75" customHeight="1" x14ac:dyDescent="0.25">
      <c r="B6" s="121" t="s">
        <v>120</v>
      </c>
      <c r="C6" s="121"/>
      <c r="D6" s="121"/>
      <c r="G6" s="40"/>
    </row>
    <row r="7" spans="2:9" s="30" customFormat="1" x14ac:dyDescent="0.25">
      <c r="B7" s="119" t="s">
        <v>130</v>
      </c>
      <c r="C7" s="119"/>
      <c r="D7" s="119"/>
      <c r="G7" s="40"/>
    </row>
    <row r="8" spans="2:9" s="30" customFormat="1" x14ac:dyDescent="0.25">
      <c r="B8" s="119" t="s">
        <v>127</v>
      </c>
      <c r="C8" s="119"/>
      <c r="D8" s="119"/>
    </row>
    <row r="9" spans="2:9" s="30" customFormat="1" x14ac:dyDescent="0.25">
      <c r="B9" s="119"/>
      <c r="C9" s="119"/>
      <c r="D9" s="119"/>
      <c r="E9" s="40"/>
      <c r="F9" s="40"/>
      <c r="G9" s="40"/>
    </row>
    <row r="10" spans="2:9" s="30" customFormat="1" x14ac:dyDescent="0.25">
      <c r="B10" s="38"/>
      <c r="D10" s="40"/>
      <c r="E10" s="40"/>
      <c r="F10" s="40"/>
      <c r="G10" s="40"/>
    </row>
    <row r="11" spans="2:9" s="30" customFormat="1" x14ac:dyDescent="0.25">
      <c r="B11" s="122" t="s">
        <v>45</v>
      </c>
      <c r="C11" s="122"/>
      <c r="D11" s="40"/>
      <c r="E11" s="40"/>
      <c r="F11" s="40"/>
      <c r="G11" s="40"/>
      <c r="H11" s="40"/>
      <c r="I11" s="40"/>
    </row>
    <row r="12" spans="2:9" s="30" customFormat="1" x14ac:dyDescent="0.25">
      <c r="B12" s="32" t="s">
        <v>8</v>
      </c>
      <c r="C12" s="92" t="s">
        <v>9</v>
      </c>
      <c r="D12" s="32" t="s">
        <v>44</v>
      </c>
      <c r="F12" s="40"/>
      <c r="G12" s="40"/>
    </row>
    <row r="13" spans="2:9" s="30" customFormat="1" x14ac:dyDescent="0.25">
      <c r="B13" s="93" t="s">
        <v>93</v>
      </c>
      <c r="C13" s="90">
        <f>IF(D13=75,ROUNDDOWN($D$27*D13/100,2),ROUND($D$27*D13/100,2))</f>
        <v>15000</v>
      </c>
      <c r="D13" s="110">
        <v>75</v>
      </c>
      <c r="F13" s="40"/>
      <c r="G13" s="40"/>
    </row>
    <row r="14" spans="2:9" s="30" customFormat="1" x14ac:dyDescent="0.25">
      <c r="B14" s="36" t="s">
        <v>94</v>
      </c>
      <c r="C14" s="90">
        <f>ROUND($D$27*D14/100,2)</f>
        <v>5000</v>
      </c>
      <c r="D14" s="110">
        <v>25</v>
      </c>
      <c r="F14" s="40"/>
      <c r="G14" s="40"/>
    </row>
    <row r="15" spans="2:9" s="30" customFormat="1" x14ac:dyDescent="0.25">
      <c r="B15" s="36" t="s">
        <v>116</v>
      </c>
      <c r="C15" s="90">
        <f>ROUND($D$27*D15/100,2)</f>
        <v>0</v>
      </c>
      <c r="D15" s="110"/>
      <c r="F15" s="40"/>
      <c r="G15" s="40"/>
    </row>
    <row r="16" spans="2:9" s="30" customFormat="1" x14ac:dyDescent="0.25">
      <c r="B16" s="36" t="s">
        <v>95</v>
      </c>
      <c r="C16" s="90">
        <f>ROUND($D$27*D16/100,2)</f>
        <v>0</v>
      </c>
      <c r="D16" s="110"/>
      <c r="F16" s="40"/>
      <c r="G16" s="40"/>
    </row>
    <row r="17" spans="2:7" s="30" customFormat="1" x14ac:dyDescent="0.25">
      <c r="B17" s="36" t="s">
        <v>96</v>
      </c>
      <c r="C17" s="90">
        <f>ROUND($D$27*D17/100,2)</f>
        <v>0</v>
      </c>
      <c r="D17" s="110"/>
      <c r="F17" s="40"/>
      <c r="G17" s="40"/>
    </row>
    <row r="18" spans="2:7" s="30" customFormat="1" x14ac:dyDescent="0.25">
      <c r="B18" s="91" t="s">
        <v>46</v>
      </c>
      <c r="C18" s="41">
        <f>SUM(C13:C17)</f>
        <v>20000</v>
      </c>
      <c r="D18" s="111">
        <f>SUM(D13:D17)</f>
        <v>100</v>
      </c>
    </row>
    <row r="19" spans="2:7" s="30" customFormat="1" x14ac:dyDescent="0.25">
      <c r="B19" s="38"/>
      <c r="D19" s="40"/>
      <c r="E19" s="40"/>
      <c r="F19" s="40"/>
      <c r="G19" s="40"/>
    </row>
    <row r="20" spans="2:7" s="30" customFormat="1" x14ac:dyDescent="0.25">
      <c r="B20" s="123" t="s">
        <v>47</v>
      </c>
      <c r="C20" s="123"/>
    </row>
    <row r="21" spans="2:7" s="30" customFormat="1" x14ac:dyDescent="0.25">
      <c r="B21" s="124" t="s">
        <v>20</v>
      </c>
      <c r="C21" s="125"/>
      <c r="D21" s="32" t="s">
        <v>12</v>
      </c>
      <c r="E21" s="42" t="s">
        <v>32</v>
      </c>
      <c r="F21" s="43"/>
    </row>
    <row r="22" spans="2:7" s="30" customFormat="1" x14ac:dyDescent="0.25">
      <c r="B22" s="128" t="str">
        <f>B57</f>
        <v>1. Tööjõukulud</v>
      </c>
      <c r="C22" s="129"/>
      <c r="D22" s="57">
        <f>G57</f>
        <v>363.6</v>
      </c>
      <c r="E22" s="57">
        <f t="shared" ref="E22:E27" si="0">IFERROR((ROUND(D22/$D$27*100,2)),0)</f>
        <v>1.82</v>
      </c>
      <c r="F22" s="44"/>
    </row>
    <row r="23" spans="2:7" s="30" customFormat="1" x14ac:dyDescent="0.25">
      <c r="B23" s="128" t="str">
        <f>B61</f>
        <v>2. Sõidu- ja lähetuskulud</v>
      </c>
      <c r="C23" s="129"/>
      <c r="D23" s="57">
        <f>G61</f>
        <v>141.12</v>
      </c>
      <c r="E23" s="57">
        <f t="shared" si="0"/>
        <v>0.71</v>
      </c>
      <c r="F23" s="44"/>
    </row>
    <row r="24" spans="2:7" s="30" customFormat="1" x14ac:dyDescent="0.25">
      <c r="B24" s="130" t="str">
        <f>B63</f>
        <v>3. Kinnisvara</v>
      </c>
      <c r="C24" s="131"/>
      <c r="D24" s="57">
        <f>G63</f>
        <v>19495.28</v>
      </c>
      <c r="E24" s="57">
        <f t="shared" si="0"/>
        <v>97.48</v>
      </c>
      <c r="F24" s="44"/>
    </row>
    <row r="25" spans="2:7" s="30" customFormat="1" x14ac:dyDescent="0.25">
      <c r="B25" s="126" t="s">
        <v>21</v>
      </c>
      <c r="C25" s="127"/>
      <c r="D25" s="59">
        <f>SUM(D22:D24)</f>
        <v>20000</v>
      </c>
      <c r="E25" s="59">
        <f t="shared" si="0"/>
        <v>100</v>
      </c>
      <c r="F25" s="44"/>
    </row>
    <row r="26" spans="2:7" s="30" customFormat="1" x14ac:dyDescent="0.25">
      <c r="B26" s="126" t="s">
        <v>22</v>
      </c>
      <c r="C26" s="127"/>
      <c r="D26" s="59">
        <f>G66</f>
        <v>0</v>
      </c>
      <c r="E26" s="59">
        <f t="shared" si="0"/>
        <v>0</v>
      </c>
      <c r="F26" s="44"/>
    </row>
    <row r="27" spans="2:7" s="30" customFormat="1" x14ac:dyDescent="0.25">
      <c r="B27" s="124" t="s">
        <v>23</v>
      </c>
      <c r="C27" s="125"/>
      <c r="D27" s="60">
        <f>SUM(D25:D26)</f>
        <v>20000</v>
      </c>
      <c r="E27" s="60">
        <f t="shared" si="0"/>
        <v>100</v>
      </c>
      <c r="F27" s="45"/>
    </row>
    <row r="28" spans="2:7" s="30" customFormat="1" x14ac:dyDescent="0.25"/>
    <row r="29" spans="2:7" s="30" customFormat="1" x14ac:dyDescent="0.25">
      <c r="B29" s="87" t="s">
        <v>107</v>
      </c>
      <c r="C29" s="87"/>
    </row>
    <row r="30" spans="2:7" s="30" customFormat="1" x14ac:dyDescent="0.25">
      <c r="B30" s="32"/>
      <c r="C30" s="32" t="s">
        <v>12</v>
      </c>
    </row>
    <row r="31" spans="2:7" s="30" customFormat="1" x14ac:dyDescent="0.25">
      <c r="B31" s="88" t="s">
        <v>74</v>
      </c>
      <c r="C31" s="61"/>
    </row>
    <row r="32" spans="2:7" s="30" customFormat="1" x14ac:dyDescent="0.25">
      <c r="B32" s="88" t="s">
        <v>97</v>
      </c>
      <c r="C32" s="61"/>
    </row>
    <row r="33" spans="2:3" s="30" customFormat="1" ht="31.5" x14ac:dyDescent="0.25">
      <c r="B33" s="88" t="s">
        <v>75</v>
      </c>
      <c r="C33" s="61"/>
    </row>
    <row r="34" spans="2:3" s="30" customFormat="1" x14ac:dyDescent="0.25">
      <c r="B34" s="88" t="s">
        <v>76</v>
      </c>
      <c r="C34" s="61"/>
    </row>
    <row r="35" spans="2:3" s="30" customFormat="1" x14ac:dyDescent="0.25">
      <c r="B35" s="88" t="s">
        <v>77</v>
      </c>
      <c r="C35" s="61"/>
    </row>
    <row r="36" spans="2:3" s="30" customFormat="1" x14ac:dyDescent="0.25">
      <c r="B36" s="88" t="s">
        <v>78</v>
      </c>
      <c r="C36" s="61">
        <v>20000</v>
      </c>
    </row>
    <row r="37" spans="2:3" s="30" customFormat="1" x14ac:dyDescent="0.25">
      <c r="B37" s="88" t="s">
        <v>98</v>
      </c>
      <c r="C37" s="61"/>
    </row>
    <row r="38" spans="2:3" s="30" customFormat="1" x14ac:dyDescent="0.25">
      <c r="B38" s="88" t="s">
        <v>79</v>
      </c>
      <c r="C38" s="61"/>
    </row>
    <row r="39" spans="2:3" s="30" customFormat="1" x14ac:dyDescent="0.25">
      <c r="B39" s="88" t="s">
        <v>80</v>
      </c>
      <c r="C39" s="61"/>
    </row>
    <row r="40" spans="2:3" s="30" customFormat="1" ht="31.5" x14ac:dyDescent="0.25">
      <c r="B40" s="89" t="s">
        <v>81</v>
      </c>
      <c r="C40" s="61"/>
    </row>
    <row r="41" spans="2:3" s="30" customFormat="1" x14ac:dyDescent="0.25">
      <c r="B41" s="88" t="s">
        <v>82</v>
      </c>
      <c r="C41" s="61"/>
    </row>
    <row r="42" spans="2:3" s="30" customFormat="1" x14ac:dyDescent="0.25">
      <c r="B42" s="88" t="s">
        <v>83</v>
      </c>
      <c r="C42" s="61"/>
    </row>
    <row r="43" spans="2:3" s="30" customFormat="1" x14ac:dyDescent="0.25">
      <c r="B43" s="88" t="s">
        <v>84</v>
      </c>
      <c r="C43" s="61"/>
    </row>
    <row r="44" spans="2:3" s="30" customFormat="1" x14ac:dyDescent="0.25">
      <c r="B44" s="88" t="s">
        <v>85</v>
      </c>
      <c r="C44" s="61"/>
    </row>
    <row r="45" spans="2:3" s="30" customFormat="1" ht="31.5" x14ac:dyDescent="0.25">
      <c r="B45" s="88" t="s">
        <v>86</v>
      </c>
      <c r="C45" s="61"/>
    </row>
    <row r="46" spans="2:3" s="30" customFormat="1" ht="18" customHeight="1" x14ac:dyDescent="0.25">
      <c r="B46" s="88" t="s">
        <v>87</v>
      </c>
      <c r="C46" s="61"/>
    </row>
    <row r="47" spans="2:3" s="30" customFormat="1" ht="18" customHeight="1" x14ac:dyDescent="0.25">
      <c r="B47" s="88" t="s">
        <v>88</v>
      </c>
      <c r="C47" s="61"/>
    </row>
    <row r="48" spans="2:3" s="30" customFormat="1" ht="18" customHeight="1" x14ac:dyDescent="0.25">
      <c r="B48" s="88" t="s">
        <v>89</v>
      </c>
      <c r="C48" s="61"/>
    </row>
    <row r="49" spans="2:7" s="30" customFormat="1" x14ac:dyDescent="0.25">
      <c r="B49" s="88" t="s">
        <v>90</v>
      </c>
      <c r="C49" s="61"/>
    </row>
    <row r="50" spans="2:7" s="30" customFormat="1" ht="33.75" customHeight="1" x14ac:dyDescent="0.25">
      <c r="B50" s="88" t="s">
        <v>91</v>
      </c>
      <c r="C50" s="61"/>
    </row>
    <row r="51" spans="2:7" s="30" customFormat="1" ht="16.5" customHeight="1" x14ac:dyDescent="0.25">
      <c r="B51" s="88" t="s">
        <v>92</v>
      </c>
      <c r="C51" s="61"/>
    </row>
    <row r="52" spans="2:7" s="30" customFormat="1" x14ac:dyDescent="0.25">
      <c r="B52" s="46" t="s">
        <v>12</v>
      </c>
      <c r="C52" s="41">
        <f>SUM(C31:C51)</f>
        <v>20000</v>
      </c>
    </row>
    <row r="53" spans="2:7" s="30" customFormat="1" x14ac:dyDescent="0.25">
      <c r="B53" s="44"/>
      <c r="C53" s="76"/>
    </row>
    <row r="54" spans="2:7" s="30" customFormat="1" x14ac:dyDescent="0.25">
      <c r="B54" s="47" t="s">
        <v>108</v>
      </c>
      <c r="C54" s="38"/>
    </row>
    <row r="55" spans="2:7" s="30" customFormat="1" x14ac:dyDescent="0.25">
      <c r="B55" s="32" t="s">
        <v>2</v>
      </c>
      <c r="C55" s="32" t="s">
        <v>24</v>
      </c>
      <c r="D55" s="32" t="s">
        <v>25</v>
      </c>
      <c r="E55" s="32" t="s">
        <v>30</v>
      </c>
      <c r="F55" s="32" t="s">
        <v>31</v>
      </c>
      <c r="G55" s="85" t="s">
        <v>12</v>
      </c>
    </row>
    <row r="56" spans="2:7" s="30" customFormat="1" x14ac:dyDescent="0.25">
      <c r="B56" s="97" t="s">
        <v>26</v>
      </c>
      <c r="C56" s="98"/>
      <c r="D56" s="98"/>
      <c r="E56" s="98"/>
      <c r="F56" s="98"/>
      <c r="G56" s="98"/>
    </row>
    <row r="57" spans="2:7" s="30" customFormat="1" x14ac:dyDescent="0.25">
      <c r="B57" s="97" t="s">
        <v>61</v>
      </c>
      <c r="C57" s="101"/>
      <c r="D57" s="101"/>
      <c r="E57" s="101"/>
      <c r="F57" s="101"/>
      <c r="G57" s="94">
        <f>SUM(G58:G60)</f>
        <v>363.6</v>
      </c>
    </row>
    <row r="58" spans="2:7" s="25" customFormat="1" ht="173.25" x14ac:dyDescent="0.25">
      <c r="B58" s="114" t="s">
        <v>121</v>
      </c>
      <c r="C58" s="114" t="s">
        <v>131</v>
      </c>
      <c r="D58" s="23" t="s">
        <v>27</v>
      </c>
      <c r="E58" s="23">
        <v>25</v>
      </c>
      <c r="F58" s="23">
        <v>10.87</v>
      </c>
      <c r="G58" s="95">
        <f t="shared" ref="G58" si="1">ROUND(E58*F58,2)</f>
        <v>271.75</v>
      </c>
    </row>
    <row r="59" spans="2:7" s="25" customFormat="1" x14ac:dyDescent="0.25">
      <c r="B59" s="23" t="s">
        <v>122</v>
      </c>
      <c r="C59" s="115">
        <v>0.33</v>
      </c>
      <c r="D59" s="23"/>
      <c r="E59" s="23"/>
      <c r="F59" s="23"/>
      <c r="G59" s="95">
        <f>ROUND(G58*0.33,2)</f>
        <v>89.68</v>
      </c>
    </row>
    <row r="60" spans="2:7" s="25" customFormat="1" x14ac:dyDescent="0.25">
      <c r="B60" s="23" t="s">
        <v>123</v>
      </c>
      <c r="C60" s="116">
        <v>8.0000000000000002E-3</v>
      </c>
      <c r="D60" s="23"/>
      <c r="E60" s="23"/>
      <c r="F60" s="23"/>
      <c r="G60" s="95">
        <f>ROUND(G58*0.008,2)</f>
        <v>2.17</v>
      </c>
    </row>
    <row r="61" spans="2:7" s="30" customFormat="1" x14ac:dyDescent="0.25">
      <c r="B61" s="97" t="s">
        <v>112</v>
      </c>
      <c r="C61" s="102"/>
      <c r="D61" s="101"/>
      <c r="E61" s="101"/>
      <c r="F61" s="101"/>
      <c r="G61" s="94">
        <f>SUM(G62:G62)</f>
        <v>141.12</v>
      </c>
    </row>
    <row r="62" spans="2:7" s="25" customFormat="1" ht="31.5" x14ac:dyDescent="0.25">
      <c r="B62" s="23" t="s">
        <v>128</v>
      </c>
      <c r="C62" s="114" t="s">
        <v>129</v>
      </c>
      <c r="D62" s="23" t="s">
        <v>126</v>
      </c>
      <c r="E62" s="23">
        <v>840</v>
      </c>
      <c r="F62" s="23">
        <v>0.16800000000000001</v>
      </c>
      <c r="G62" s="95">
        <f>ROUND(E62*F62,2)</f>
        <v>141.12</v>
      </c>
    </row>
    <row r="63" spans="2:7" s="25" customFormat="1" x14ac:dyDescent="0.25">
      <c r="B63" s="107" t="s">
        <v>138</v>
      </c>
      <c r="C63" s="74"/>
      <c r="D63" s="74"/>
      <c r="E63" s="74"/>
      <c r="F63" s="74"/>
      <c r="G63" s="96">
        <f>SUM(G64:G64)</f>
        <v>19495.28</v>
      </c>
    </row>
    <row r="64" spans="2:7" s="25" customFormat="1" ht="47.25" x14ac:dyDescent="0.25">
      <c r="B64" s="118" t="s">
        <v>139</v>
      </c>
      <c r="C64" s="118" t="s">
        <v>125</v>
      </c>
      <c r="D64" s="117" t="s">
        <v>124</v>
      </c>
      <c r="E64" s="117">
        <v>1</v>
      </c>
      <c r="F64" s="80"/>
      <c r="G64" s="95">
        <v>19495.28</v>
      </c>
    </row>
    <row r="65" spans="2:7" s="30" customFormat="1" x14ac:dyDescent="0.25">
      <c r="B65" s="99" t="s">
        <v>28</v>
      </c>
      <c r="C65" s="100"/>
      <c r="D65" s="100"/>
      <c r="E65" s="100"/>
      <c r="F65" s="100"/>
      <c r="G65" s="41">
        <f>SUM(G57,G61,G63)</f>
        <v>20000</v>
      </c>
    </row>
    <row r="66" spans="2:7" s="25" customFormat="1" x14ac:dyDescent="0.25">
      <c r="B66" s="83" t="s">
        <v>29</v>
      </c>
      <c r="C66" s="84"/>
      <c r="D66" s="84"/>
      <c r="E66" s="84"/>
      <c r="F66" s="84"/>
      <c r="G66" s="63">
        <v>0</v>
      </c>
    </row>
    <row r="67" spans="2:7" s="30" customFormat="1" x14ac:dyDescent="0.25">
      <c r="B67" s="81" t="s">
        <v>5</v>
      </c>
      <c r="C67" s="82"/>
      <c r="D67" s="82"/>
      <c r="E67" s="82"/>
      <c r="F67" s="82"/>
      <c r="G67" s="62">
        <f>SUM(G65:G66)</f>
        <v>20000</v>
      </c>
    </row>
    <row r="68" spans="2:7" s="30" customFormat="1" x14ac:dyDescent="0.25"/>
    <row r="69" spans="2:7" s="30" customFormat="1" x14ac:dyDescent="0.25"/>
    <row r="70" spans="2:7" s="30" customFormat="1" x14ac:dyDescent="0.25"/>
  </sheetData>
  <sheetProtection formatCells="0" formatColumns="0" formatRows="0" insertRows="0" deleteRows="0" selectLockedCells="1"/>
  <dataConsolidate/>
  <mergeCells count="15">
    <mergeCell ref="B11:C11"/>
    <mergeCell ref="B20:C20"/>
    <mergeCell ref="B21:C21"/>
    <mergeCell ref="B25:C25"/>
    <mergeCell ref="B27:C27"/>
    <mergeCell ref="B26:C26"/>
    <mergeCell ref="B22:C22"/>
    <mergeCell ref="B23:C23"/>
    <mergeCell ref="B24:C24"/>
    <mergeCell ref="B9:D9"/>
    <mergeCell ref="B4:D4"/>
    <mergeCell ref="B5:D5"/>
    <mergeCell ref="B6:D6"/>
    <mergeCell ref="B7:D7"/>
    <mergeCell ref="B8:D8"/>
  </mergeCells>
  <conditionalFormatting sqref="F12">
    <cfRule type="cellIs" dxfId="41" priority="6" operator="notBetween">
      <formula>0</formula>
      <formula>75</formula>
    </cfRule>
  </conditionalFormatting>
  <conditionalFormatting sqref="D18">
    <cfRule type="cellIs" dxfId="40" priority="1" operator="equal">
      <formula>0</formula>
    </cfRule>
    <cfRule type="cellIs" dxfId="39" priority="4" operator="lessThan">
      <formula>100</formula>
    </cfRule>
    <cfRule type="cellIs" dxfId="38" priority="5" operator="greaterThan">
      <formula>100</formula>
    </cfRule>
  </conditionalFormatting>
  <dataValidations xWindow="592" yWindow="462" count="14">
    <dataValidation type="decimal" operator="equal" allowBlank="1" showInputMessage="1" showErrorMessage="1" promptTitle="Tähelepanu!" prompt="AMIF tulu peab võrduma AMIF kuluga." sqref="C65570 IX65570 ST65570 ACP65570 AML65570 AWH65570 BGD65570 BPZ65570 BZV65570 CJR65570 CTN65570 DDJ65570 DNF65570 DXB65570 EGX65570 EQT65570 FAP65570 FKL65570 FUH65570 GED65570 GNZ65570 GXV65570 HHR65570 HRN65570 IBJ65570 ILF65570 IVB65570 JEX65570 JOT65570 JYP65570 KIL65570 KSH65570 LCD65570 LLZ65570 LVV65570 MFR65570 MPN65570 MZJ65570 NJF65570 NTB65570 OCX65570 OMT65570 OWP65570 PGL65570 PQH65570 QAD65570 QJZ65570 QTV65570 RDR65570 RNN65570 RXJ65570 SHF65570 SRB65570 TAX65570 TKT65570 TUP65570 UEL65570 UOH65570 UYD65570 VHZ65570 VRV65570 WBR65570 WLN65570 WVJ65570 C131106 IX131106 ST131106 ACP131106 AML131106 AWH131106 BGD131106 BPZ131106 BZV131106 CJR131106 CTN131106 DDJ131106 DNF131106 DXB131106 EGX131106 EQT131106 FAP131106 FKL131106 FUH131106 GED131106 GNZ131106 GXV131106 HHR131106 HRN131106 IBJ131106 ILF131106 IVB131106 JEX131106 JOT131106 JYP131106 KIL131106 KSH131106 LCD131106 LLZ131106 LVV131106 MFR131106 MPN131106 MZJ131106 NJF131106 NTB131106 OCX131106 OMT131106 OWP131106 PGL131106 PQH131106 QAD131106 QJZ131106 QTV131106 RDR131106 RNN131106 RXJ131106 SHF131106 SRB131106 TAX131106 TKT131106 TUP131106 UEL131106 UOH131106 UYD131106 VHZ131106 VRV131106 WBR131106 WLN131106 WVJ131106 C196642 IX196642 ST196642 ACP196642 AML196642 AWH196642 BGD196642 BPZ196642 BZV196642 CJR196642 CTN196642 DDJ196642 DNF196642 DXB196642 EGX196642 EQT196642 FAP196642 FKL196642 FUH196642 GED196642 GNZ196642 GXV196642 HHR196642 HRN196642 IBJ196642 ILF196642 IVB196642 JEX196642 JOT196642 JYP196642 KIL196642 KSH196642 LCD196642 LLZ196642 LVV196642 MFR196642 MPN196642 MZJ196642 NJF196642 NTB196642 OCX196642 OMT196642 OWP196642 PGL196642 PQH196642 QAD196642 QJZ196642 QTV196642 RDR196642 RNN196642 RXJ196642 SHF196642 SRB196642 TAX196642 TKT196642 TUP196642 UEL196642 UOH196642 UYD196642 VHZ196642 VRV196642 WBR196642 WLN196642 WVJ196642 C262178 IX262178 ST262178 ACP262178 AML262178 AWH262178 BGD262178 BPZ262178 BZV262178 CJR262178 CTN262178 DDJ262178 DNF262178 DXB262178 EGX262178 EQT262178 FAP262178 FKL262178 FUH262178 GED262178 GNZ262178 GXV262178 HHR262178 HRN262178 IBJ262178 ILF262178 IVB262178 JEX262178 JOT262178 JYP262178 KIL262178 KSH262178 LCD262178 LLZ262178 LVV262178 MFR262178 MPN262178 MZJ262178 NJF262178 NTB262178 OCX262178 OMT262178 OWP262178 PGL262178 PQH262178 QAD262178 QJZ262178 QTV262178 RDR262178 RNN262178 RXJ262178 SHF262178 SRB262178 TAX262178 TKT262178 TUP262178 UEL262178 UOH262178 UYD262178 VHZ262178 VRV262178 WBR262178 WLN262178 WVJ262178 C327714 IX327714 ST327714 ACP327714 AML327714 AWH327714 BGD327714 BPZ327714 BZV327714 CJR327714 CTN327714 DDJ327714 DNF327714 DXB327714 EGX327714 EQT327714 FAP327714 FKL327714 FUH327714 GED327714 GNZ327714 GXV327714 HHR327714 HRN327714 IBJ327714 ILF327714 IVB327714 JEX327714 JOT327714 JYP327714 KIL327714 KSH327714 LCD327714 LLZ327714 LVV327714 MFR327714 MPN327714 MZJ327714 NJF327714 NTB327714 OCX327714 OMT327714 OWP327714 PGL327714 PQH327714 QAD327714 QJZ327714 QTV327714 RDR327714 RNN327714 RXJ327714 SHF327714 SRB327714 TAX327714 TKT327714 TUP327714 UEL327714 UOH327714 UYD327714 VHZ327714 VRV327714 WBR327714 WLN327714 WVJ327714 C393250 IX393250 ST393250 ACP393250 AML393250 AWH393250 BGD393250 BPZ393250 BZV393250 CJR393250 CTN393250 DDJ393250 DNF393250 DXB393250 EGX393250 EQT393250 FAP393250 FKL393250 FUH393250 GED393250 GNZ393250 GXV393250 HHR393250 HRN393250 IBJ393250 ILF393250 IVB393250 JEX393250 JOT393250 JYP393250 KIL393250 KSH393250 LCD393250 LLZ393250 LVV393250 MFR393250 MPN393250 MZJ393250 NJF393250 NTB393250 OCX393250 OMT393250 OWP393250 PGL393250 PQH393250 QAD393250 QJZ393250 QTV393250 RDR393250 RNN393250 RXJ393250 SHF393250 SRB393250 TAX393250 TKT393250 TUP393250 UEL393250 UOH393250 UYD393250 VHZ393250 VRV393250 WBR393250 WLN393250 WVJ393250 C458786 IX458786 ST458786 ACP458786 AML458786 AWH458786 BGD458786 BPZ458786 BZV458786 CJR458786 CTN458786 DDJ458786 DNF458786 DXB458786 EGX458786 EQT458786 FAP458786 FKL458786 FUH458786 GED458786 GNZ458786 GXV458786 HHR458786 HRN458786 IBJ458786 ILF458786 IVB458786 JEX458786 JOT458786 JYP458786 KIL458786 KSH458786 LCD458786 LLZ458786 LVV458786 MFR458786 MPN458786 MZJ458786 NJF458786 NTB458786 OCX458786 OMT458786 OWP458786 PGL458786 PQH458786 QAD458786 QJZ458786 QTV458786 RDR458786 RNN458786 RXJ458786 SHF458786 SRB458786 TAX458786 TKT458786 TUP458786 UEL458786 UOH458786 UYD458786 VHZ458786 VRV458786 WBR458786 WLN458786 WVJ458786 C524322 IX524322 ST524322 ACP524322 AML524322 AWH524322 BGD524322 BPZ524322 BZV524322 CJR524322 CTN524322 DDJ524322 DNF524322 DXB524322 EGX524322 EQT524322 FAP524322 FKL524322 FUH524322 GED524322 GNZ524322 GXV524322 HHR524322 HRN524322 IBJ524322 ILF524322 IVB524322 JEX524322 JOT524322 JYP524322 KIL524322 KSH524322 LCD524322 LLZ524322 LVV524322 MFR524322 MPN524322 MZJ524322 NJF524322 NTB524322 OCX524322 OMT524322 OWP524322 PGL524322 PQH524322 QAD524322 QJZ524322 QTV524322 RDR524322 RNN524322 RXJ524322 SHF524322 SRB524322 TAX524322 TKT524322 TUP524322 UEL524322 UOH524322 UYD524322 VHZ524322 VRV524322 WBR524322 WLN524322 WVJ524322 C589858 IX589858 ST589858 ACP589858 AML589858 AWH589858 BGD589858 BPZ589858 BZV589858 CJR589858 CTN589858 DDJ589858 DNF589858 DXB589858 EGX589858 EQT589858 FAP589858 FKL589858 FUH589858 GED589858 GNZ589858 GXV589858 HHR589858 HRN589858 IBJ589858 ILF589858 IVB589858 JEX589858 JOT589858 JYP589858 KIL589858 KSH589858 LCD589858 LLZ589858 LVV589858 MFR589858 MPN589858 MZJ589858 NJF589858 NTB589858 OCX589858 OMT589858 OWP589858 PGL589858 PQH589858 QAD589858 QJZ589858 QTV589858 RDR589858 RNN589858 RXJ589858 SHF589858 SRB589858 TAX589858 TKT589858 TUP589858 UEL589858 UOH589858 UYD589858 VHZ589858 VRV589858 WBR589858 WLN589858 WVJ589858 C655394 IX655394 ST655394 ACP655394 AML655394 AWH655394 BGD655394 BPZ655394 BZV655394 CJR655394 CTN655394 DDJ655394 DNF655394 DXB655394 EGX655394 EQT655394 FAP655394 FKL655394 FUH655394 GED655394 GNZ655394 GXV655394 HHR655394 HRN655394 IBJ655394 ILF655394 IVB655394 JEX655394 JOT655394 JYP655394 KIL655394 KSH655394 LCD655394 LLZ655394 LVV655394 MFR655394 MPN655394 MZJ655394 NJF655394 NTB655394 OCX655394 OMT655394 OWP655394 PGL655394 PQH655394 QAD655394 QJZ655394 QTV655394 RDR655394 RNN655394 RXJ655394 SHF655394 SRB655394 TAX655394 TKT655394 TUP655394 UEL655394 UOH655394 UYD655394 VHZ655394 VRV655394 WBR655394 WLN655394 WVJ655394 C720930 IX720930 ST720930 ACP720930 AML720930 AWH720930 BGD720930 BPZ720930 BZV720930 CJR720930 CTN720930 DDJ720930 DNF720930 DXB720930 EGX720930 EQT720930 FAP720930 FKL720930 FUH720930 GED720930 GNZ720930 GXV720930 HHR720930 HRN720930 IBJ720930 ILF720930 IVB720930 JEX720930 JOT720930 JYP720930 KIL720930 KSH720930 LCD720930 LLZ720930 LVV720930 MFR720930 MPN720930 MZJ720930 NJF720930 NTB720930 OCX720930 OMT720930 OWP720930 PGL720930 PQH720930 QAD720930 QJZ720930 QTV720930 RDR720930 RNN720930 RXJ720930 SHF720930 SRB720930 TAX720930 TKT720930 TUP720930 UEL720930 UOH720930 UYD720930 VHZ720930 VRV720930 WBR720930 WLN720930 WVJ720930 C786466 IX786466 ST786466 ACP786466 AML786466 AWH786466 BGD786466 BPZ786466 BZV786466 CJR786466 CTN786466 DDJ786466 DNF786466 DXB786466 EGX786466 EQT786466 FAP786466 FKL786466 FUH786466 GED786466 GNZ786466 GXV786466 HHR786466 HRN786466 IBJ786466 ILF786466 IVB786466 JEX786466 JOT786466 JYP786466 KIL786466 KSH786466 LCD786466 LLZ786466 LVV786466 MFR786466 MPN786466 MZJ786466 NJF786466 NTB786466 OCX786466 OMT786466 OWP786466 PGL786466 PQH786466 QAD786466 QJZ786466 QTV786466 RDR786466 RNN786466 RXJ786466 SHF786466 SRB786466 TAX786466 TKT786466 TUP786466 UEL786466 UOH786466 UYD786466 VHZ786466 VRV786466 WBR786466 WLN786466 WVJ786466 C852002 IX852002 ST852002 ACP852002 AML852002 AWH852002 BGD852002 BPZ852002 BZV852002 CJR852002 CTN852002 DDJ852002 DNF852002 DXB852002 EGX852002 EQT852002 FAP852002 FKL852002 FUH852002 GED852002 GNZ852002 GXV852002 HHR852002 HRN852002 IBJ852002 ILF852002 IVB852002 JEX852002 JOT852002 JYP852002 KIL852002 KSH852002 LCD852002 LLZ852002 LVV852002 MFR852002 MPN852002 MZJ852002 NJF852002 NTB852002 OCX852002 OMT852002 OWP852002 PGL852002 PQH852002 QAD852002 QJZ852002 QTV852002 RDR852002 RNN852002 RXJ852002 SHF852002 SRB852002 TAX852002 TKT852002 TUP852002 UEL852002 UOH852002 UYD852002 VHZ852002 VRV852002 WBR852002 WLN852002 WVJ852002 C917538 IX917538 ST917538 ACP917538 AML917538 AWH917538 BGD917538 BPZ917538 BZV917538 CJR917538 CTN917538 DDJ917538 DNF917538 DXB917538 EGX917538 EQT917538 FAP917538 FKL917538 FUH917538 GED917538 GNZ917538 GXV917538 HHR917538 HRN917538 IBJ917538 ILF917538 IVB917538 JEX917538 JOT917538 JYP917538 KIL917538 KSH917538 LCD917538 LLZ917538 LVV917538 MFR917538 MPN917538 MZJ917538 NJF917538 NTB917538 OCX917538 OMT917538 OWP917538 PGL917538 PQH917538 QAD917538 QJZ917538 QTV917538 RDR917538 RNN917538 RXJ917538 SHF917538 SRB917538 TAX917538 TKT917538 TUP917538 UEL917538 UOH917538 UYD917538 VHZ917538 VRV917538 WBR917538 WLN917538 WVJ917538 C983074 IX983074 ST983074 ACP983074 AML983074 AWH983074 BGD983074 BPZ983074 BZV983074 CJR983074 CTN983074 DDJ983074 DNF983074 DXB983074 EGX983074 EQT983074 FAP983074 FKL983074 FUH983074 GED983074 GNZ983074 GXV983074 HHR983074 HRN983074 IBJ983074 ILF983074 IVB983074 JEX983074 JOT983074 JYP983074 KIL983074 KSH983074 LCD983074 LLZ983074 LVV983074 MFR983074 MPN983074 MZJ983074 NJF983074 NTB983074 OCX983074 OMT983074 OWP983074 PGL983074 PQH983074 QAD983074 QJZ983074 QTV983074 RDR983074 RNN983074 RXJ983074 SHF983074 SRB983074 TAX983074 TKT983074 TUP983074 UEL983074 UOH983074 UYD983074 VHZ983074 VRV983074 WBR983074 WLN983074 WVJ983074">
      <formula1>H65557</formula1>
    </dataValidation>
    <dataValidation type="decimal" operator="equal" allowBlank="1" showInputMessage="1" showErrorMessage="1" promptTitle="Tähelepanu!" prompt="Kogusumma peab olema võrdne projekti kogukuludega." sqref="C65566 IX65566 ST65566 ACP65566 AML65566 AWH65566 BGD65566 BPZ65566 BZV65566 CJR65566 CTN65566 DDJ65566 DNF65566 DXB65566 EGX65566 EQT65566 FAP65566 FKL65566 FUH65566 GED65566 GNZ65566 GXV65566 HHR65566 HRN65566 IBJ65566 ILF65566 IVB65566 JEX65566 JOT65566 JYP65566 KIL65566 KSH65566 LCD65566 LLZ65566 LVV65566 MFR65566 MPN65566 MZJ65566 NJF65566 NTB65566 OCX65566 OMT65566 OWP65566 PGL65566 PQH65566 QAD65566 QJZ65566 QTV65566 RDR65566 RNN65566 RXJ65566 SHF65566 SRB65566 TAX65566 TKT65566 TUP65566 UEL65566 UOH65566 UYD65566 VHZ65566 VRV65566 WBR65566 WLN65566 WVJ65566 C131102 IX131102 ST131102 ACP131102 AML131102 AWH131102 BGD131102 BPZ131102 BZV131102 CJR131102 CTN131102 DDJ131102 DNF131102 DXB131102 EGX131102 EQT131102 FAP131102 FKL131102 FUH131102 GED131102 GNZ131102 GXV131102 HHR131102 HRN131102 IBJ131102 ILF131102 IVB131102 JEX131102 JOT131102 JYP131102 KIL131102 KSH131102 LCD131102 LLZ131102 LVV131102 MFR131102 MPN131102 MZJ131102 NJF131102 NTB131102 OCX131102 OMT131102 OWP131102 PGL131102 PQH131102 QAD131102 QJZ131102 QTV131102 RDR131102 RNN131102 RXJ131102 SHF131102 SRB131102 TAX131102 TKT131102 TUP131102 UEL131102 UOH131102 UYD131102 VHZ131102 VRV131102 WBR131102 WLN131102 WVJ131102 C196638 IX196638 ST196638 ACP196638 AML196638 AWH196638 BGD196638 BPZ196638 BZV196638 CJR196638 CTN196638 DDJ196638 DNF196638 DXB196638 EGX196638 EQT196638 FAP196638 FKL196638 FUH196638 GED196638 GNZ196638 GXV196638 HHR196638 HRN196638 IBJ196638 ILF196638 IVB196638 JEX196638 JOT196638 JYP196638 KIL196638 KSH196638 LCD196638 LLZ196638 LVV196638 MFR196638 MPN196638 MZJ196638 NJF196638 NTB196638 OCX196638 OMT196638 OWP196638 PGL196638 PQH196638 QAD196638 QJZ196638 QTV196638 RDR196638 RNN196638 RXJ196638 SHF196638 SRB196638 TAX196638 TKT196638 TUP196638 UEL196638 UOH196638 UYD196638 VHZ196638 VRV196638 WBR196638 WLN196638 WVJ196638 C262174 IX262174 ST262174 ACP262174 AML262174 AWH262174 BGD262174 BPZ262174 BZV262174 CJR262174 CTN262174 DDJ262174 DNF262174 DXB262174 EGX262174 EQT262174 FAP262174 FKL262174 FUH262174 GED262174 GNZ262174 GXV262174 HHR262174 HRN262174 IBJ262174 ILF262174 IVB262174 JEX262174 JOT262174 JYP262174 KIL262174 KSH262174 LCD262174 LLZ262174 LVV262174 MFR262174 MPN262174 MZJ262174 NJF262174 NTB262174 OCX262174 OMT262174 OWP262174 PGL262174 PQH262174 QAD262174 QJZ262174 QTV262174 RDR262174 RNN262174 RXJ262174 SHF262174 SRB262174 TAX262174 TKT262174 TUP262174 UEL262174 UOH262174 UYD262174 VHZ262174 VRV262174 WBR262174 WLN262174 WVJ262174 C327710 IX327710 ST327710 ACP327710 AML327710 AWH327710 BGD327710 BPZ327710 BZV327710 CJR327710 CTN327710 DDJ327710 DNF327710 DXB327710 EGX327710 EQT327710 FAP327710 FKL327710 FUH327710 GED327710 GNZ327710 GXV327710 HHR327710 HRN327710 IBJ327710 ILF327710 IVB327710 JEX327710 JOT327710 JYP327710 KIL327710 KSH327710 LCD327710 LLZ327710 LVV327710 MFR327710 MPN327710 MZJ327710 NJF327710 NTB327710 OCX327710 OMT327710 OWP327710 PGL327710 PQH327710 QAD327710 QJZ327710 QTV327710 RDR327710 RNN327710 RXJ327710 SHF327710 SRB327710 TAX327710 TKT327710 TUP327710 UEL327710 UOH327710 UYD327710 VHZ327710 VRV327710 WBR327710 WLN327710 WVJ327710 C393246 IX393246 ST393246 ACP393246 AML393246 AWH393246 BGD393246 BPZ393246 BZV393246 CJR393246 CTN393246 DDJ393246 DNF393246 DXB393246 EGX393246 EQT393246 FAP393246 FKL393246 FUH393246 GED393246 GNZ393246 GXV393246 HHR393246 HRN393246 IBJ393246 ILF393246 IVB393246 JEX393246 JOT393246 JYP393246 KIL393246 KSH393246 LCD393246 LLZ393246 LVV393246 MFR393246 MPN393246 MZJ393246 NJF393246 NTB393246 OCX393246 OMT393246 OWP393246 PGL393246 PQH393246 QAD393246 QJZ393246 QTV393246 RDR393246 RNN393246 RXJ393246 SHF393246 SRB393246 TAX393246 TKT393246 TUP393246 UEL393246 UOH393246 UYD393246 VHZ393246 VRV393246 WBR393246 WLN393246 WVJ393246 C458782 IX458782 ST458782 ACP458782 AML458782 AWH458782 BGD458782 BPZ458782 BZV458782 CJR458782 CTN458782 DDJ458782 DNF458782 DXB458782 EGX458782 EQT458782 FAP458782 FKL458782 FUH458782 GED458782 GNZ458782 GXV458782 HHR458782 HRN458782 IBJ458782 ILF458782 IVB458782 JEX458782 JOT458782 JYP458782 KIL458782 KSH458782 LCD458782 LLZ458782 LVV458782 MFR458782 MPN458782 MZJ458782 NJF458782 NTB458782 OCX458782 OMT458782 OWP458782 PGL458782 PQH458782 QAD458782 QJZ458782 QTV458782 RDR458782 RNN458782 RXJ458782 SHF458782 SRB458782 TAX458782 TKT458782 TUP458782 UEL458782 UOH458782 UYD458782 VHZ458782 VRV458782 WBR458782 WLN458782 WVJ458782 C524318 IX524318 ST524318 ACP524318 AML524318 AWH524318 BGD524318 BPZ524318 BZV524318 CJR524318 CTN524318 DDJ524318 DNF524318 DXB524318 EGX524318 EQT524318 FAP524318 FKL524318 FUH524318 GED524318 GNZ524318 GXV524318 HHR524318 HRN524318 IBJ524318 ILF524318 IVB524318 JEX524318 JOT524318 JYP524318 KIL524318 KSH524318 LCD524318 LLZ524318 LVV524318 MFR524318 MPN524318 MZJ524318 NJF524318 NTB524318 OCX524318 OMT524318 OWP524318 PGL524318 PQH524318 QAD524318 QJZ524318 QTV524318 RDR524318 RNN524318 RXJ524318 SHF524318 SRB524318 TAX524318 TKT524318 TUP524318 UEL524318 UOH524318 UYD524318 VHZ524318 VRV524318 WBR524318 WLN524318 WVJ524318 C589854 IX589854 ST589854 ACP589854 AML589854 AWH589854 BGD589854 BPZ589854 BZV589854 CJR589854 CTN589854 DDJ589854 DNF589854 DXB589854 EGX589854 EQT589854 FAP589854 FKL589854 FUH589854 GED589854 GNZ589854 GXV589854 HHR589854 HRN589854 IBJ589854 ILF589854 IVB589854 JEX589854 JOT589854 JYP589854 KIL589854 KSH589854 LCD589854 LLZ589854 LVV589854 MFR589854 MPN589854 MZJ589854 NJF589854 NTB589854 OCX589854 OMT589854 OWP589854 PGL589854 PQH589854 QAD589854 QJZ589854 QTV589854 RDR589854 RNN589854 RXJ589854 SHF589854 SRB589854 TAX589854 TKT589854 TUP589854 UEL589854 UOH589854 UYD589854 VHZ589854 VRV589854 WBR589854 WLN589854 WVJ589854 C655390 IX655390 ST655390 ACP655390 AML655390 AWH655390 BGD655390 BPZ655390 BZV655390 CJR655390 CTN655390 DDJ655390 DNF655390 DXB655390 EGX655390 EQT655390 FAP655390 FKL655390 FUH655390 GED655390 GNZ655390 GXV655390 HHR655390 HRN655390 IBJ655390 ILF655390 IVB655390 JEX655390 JOT655390 JYP655390 KIL655390 KSH655390 LCD655390 LLZ655390 LVV655390 MFR655390 MPN655390 MZJ655390 NJF655390 NTB655390 OCX655390 OMT655390 OWP655390 PGL655390 PQH655390 QAD655390 QJZ655390 QTV655390 RDR655390 RNN655390 RXJ655390 SHF655390 SRB655390 TAX655390 TKT655390 TUP655390 UEL655390 UOH655390 UYD655390 VHZ655390 VRV655390 WBR655390 WLN655390 WVJ655390 C720926 IX720926 ST720926 ACP720926 AML720926 AWH720926 BGD720926 BPZ720926 BZV720926 CJR720926 CTN720926 DDJ720926 DNF720926 DXB720926 EGX720926 EQT720926 FAP720926 FKL720926 FUH720926 GED720926 GNZ720926 GXV720926 HHR720926 HRN720926 IBJ720926 ILF720926 IVB720926 JEX720926 JOT720926 JYP720926 KIL720926 KSH720926 LCD720926 LLZ720926 LVV720926 MFR720926 MPN720926 MZJ720926 NJF720926 NTB720926 OCX720926 OMT720926 OWP720926 PGL720926 PQH720926 QAD720926 QJZ720926 QTV720926 RDR720926 RNN720926 RXJ720926 SHF720926 SRB720926 TAX720926 TKT720926 TUP720926 UEL720926 UOH720926 UYD720926 VHZ720926 VRV720926 WBR720926 WLN720926 WVJ720926 C786462 IX786462 ST786462 ACP786462 AML786462 AWH786462 BGD786462 BPZ786462 BZV786462 CJR786462 CTN786462 DDJ786462 DNF786462 DXB786462 EGX786462 EQT786462 FAP786462 FKL786462 FUH786462 GED786462 GNZ786462 GXV786462 HHR786462 HRN786462 IBJ786462 ILF786462 IVB786462 JEX786462 JOT786462 JYP786462 KIL786462 KSH786462 LCD786462 LLZ786462 LVV786462 MFR786462 MPN786462 MZJ786462 NJF786462 NTB786462 OCX786462 OMT786462 OWP786462 PGL786462 PQH786462 QAD786462 QJZ786462 QTV786462 RDR786462 RNN786462 RXJ786462 SHF786462 SRB786462 TAX786462 TKT786462 TUP786462 UEL786462 UOH786462 UYD786462 VHZ786462 VRV786462 WBR786462 WLN786462 WVJ786462 C851998 IX851998 ST851998 ACP851998 AML851998 AWH851998 BGD851998 BPZ851998 BZV851998 CJR851998 CTN851998 DDJ851998 DNF851998 DXB851998 EGX851998 EQT851998 FAP851998 FKL851998 FUH851998 GED851998 GNZ851998 GXV851998 HHR851998 HRN851998 IBJ851998 ILF851998 IVB851998 JEX851998 JOT851998 JYP851998 KIL851998 KSH851998 LCD851998 LLZ851998 LVV851998 MFR851998 MPN851998 MZJ851998 NJF851998 NTB851998 OCX851998 OMT851998 OWP851998 PGL851998 PQH851998 QAD851998 QJZ851998 QTV851998 RDR851998 RNN851998 RXJ851998 SHF851998 SRB851998 TAX851998 TKT851998 TUP851998 UEL851998 UOH851998 UYD851998 VHZ851998 VRV851998 WBR851998 WLN851998 WVJ851998 C917534 IX917534 ST917534 ACP917534 AML917534 AWH917534 BGD917534 BPZ917534 BZV917534 CJR917534 CTN917534 DDJ917534 DNF917534 DXB917534 EGX917534 EQT917534 FAP917534 FKL917534 FUH917534 GED917534 GNZ917534 GXV917534 HHR917534 HRN917534 IBJ917534 ILF917534 IVB917534 JEX917534 JOT917534 JYP917534 KIL917534 KSH917534 LCD917534 LLZ917534 LVV917534 MFR917534 MPN917534 MZJ917534 NJF917534 NTB917534 OCX917534 OMT917534 OWP917534 PGL917534 PQH917534 QAD917534 QJZ917534 QTV917534 RDR917534 RNN917534 RXJ917534 SHF917534 SRB917534 TAX917534 TKT917534 TUP917534 UEL917534 UOH917534 UYD917534 VHZ917534 VRV917534 WBR917534 WLN917534 WVJ917534 C983070 IX983070 ST983070 ACP983070 AML983070 AWH983070 BGD983070 BPZ983070 BZV983070 CJR983070 CTN983070 DDJ983070 DNF983070 DXB983070 EGX983070 EQT983070 FAP983070 FKL983070 FUH983070 GED983070 GNZ983070 GXV983070 HHR983070 HRN983070 IBJ983070 ILF983070 IVB983070 JEX983070 JOT983070 JYP983070 KIL983070 KSH983070 LCD983070 LLZ983070 LVV983070 MFR983070 MPN983070 MZJ983070 NJF983070 NTB983070 OCX983070 OMT983070 OWP983070 PGL983070 PQH983070 QAD983070 QJZ983070 QTV983070 RDR983070 RNN983070 RXJ983070 SHF983070 SRB983070 TAX983070 TKT983070 TUP983070 UEL983070 UOH983070 UYD983070 VHZ983070 VRV983070 WBR983070 WLN983070 WVJ983070">
      <formula1>H65557</formula1>
    </dataValidation>
    <dataValidation type="decimal" operator="lessThan" allowBlank="1" showInputMessage="1" showErrorMessage="1" promptTitle="Tähelepanu!" prompt="SiM toetus on kuni 25% projekti kogukuludest." sqref="JE65557 TA65557 ACW65557 AMS65557 AWO65557 BGK65557 BQG65557 CAC65557 CJY65557 CTU65557 DDQ65557 DNM65557 DXI65557 EHE65557 ERA65557 FAW65557 FKS65557 FUO65557 GEK65557 GOG65557 GYC65557 HHY65557 HRU65557 IBQ65557 ILM65557 IVI65557 JFE65557 JPA65557 JYW65557 KIS65557 KSO65557 LCK65557 LMG65557 LWC65557 MFY65557 MPU65557 MZQ65557 NJM65557 NTI65557 ODE65557 ONA65557 OWW65557 PGS65557 PQO65557 QAK65557 QKG65557 QUC65557 RDY65557 RNU65557 RXQ65557 SHM65557 SRI65557 TBE65557 TLA65557 TUW65557 UES65557 UOO65557 UYK65557 VIG65557 VSC65557 WBY65557 WLU65557 WVQ65557 JE131093 TA131093 ACW131093 AMS131093 AWO131093 BGK131093 BQG131093 CAC131093 CJY131093 CTU131093 DDQ131093 DNM131093 DXI131093 EHE131093 ERA131093 FAW131093 FKS131093 FUO131093 GEK131093 GOG131093 GYC131093 HHY131093 HRU131093 IBQ131093 ILM131093 IVI131093 JFE131093 JPA131093 JYW131093 KIS131093 KSO131093 LCK131093 LMG131093 LWC131093 MFY131093 MPU131093 MZQ131093 NJM131093 NTI131093 ODE131093 ONA131093 OWW131093 PGS131093 PQO131093 QAK131093 QKG131093 QUC131093 RDY131093 RNU131093 RXQ131093 SHM131093 SRI131093 TBE131093 TLA131093 TUW131093 UES131093 UOO131093 UYK131093 VIG131093 VSC131093 WBY131093 WLU131093 WVQ131093 JE196629 TA196629 ACW196629 AMS196629 AWO196629 BGK196629 BQG196629 CAC196629 CJY196629 CTU196629 DDQ196629 DNM196629 DXI196629 EHE196629 ERA196629 FAW196629 FKS196629 FUO196629 GEK196629 GOG196629 GYC196629 HHY196629 HRU196629 IBQ196629 ILM196629 IVI196629 JFE196629 JPA196629 JYW196629 KIS196629 KSO196629 LCK196629 LMG196629 LWC196629 MFY196629 MPU196629 MZQ196629 NJM196629 NTI196629 ODE196629 ONA196629 OWW196629 PGS196629 PQO196629 QAK196629 QKG196629 QUC196629 RDY196629 RNU196629 RXQ196629 SHM196629 SRI196629 TBE196629 TLA196629 TUW196629 UES196629 UOO196629 UYK196629 VIG196629 VSC196629 WBY196629 WLU196629 WVQ196629 JE262165 TA262165 ACW262165 AMS262165 AWO262165 BGK262165 BQG262165 CAC262165 CJY262165 CTU262165 DDQ262165 DNM262165 DXI262165 EHE262165 ERA262165 FAW262165 FKS262165 FUO262165 GEK262165 GOG262165 GYC262165 HHY262165 HRU262165 IBQ262165 ILM262165 IVI262165 JFE262165 JPA262165 JYW262165 KIS262165 KSO262165 LCK262165 LMG262165 LWC262165 MFY262165 MPU262165 MZQ262165 NJM262165 NTI262165 ODE262165 ONA262165 OWW262165 PGS262165 PQO262165 QAK262165 QKG262165 QUC262165 RDY262165 RNU262165 RXQ262165 SHM262165 SRI262165 TBE262165 TLA262165 TUW262165 UES262165 UOO262165 UYK262165 VIG262165 VSC262165 WBY262165 WLU262165 WVQ262165 JE327701 TA327701 ACW327701 AMS327701 AWO327701 BGK327701 BQG327701 CAC327701 CJY327701 CTU327701 DDQ327701 DNM327701 DXI327701 EHE327701 ERA327701 FAW327701 FKS327701 FUO327701 GEK327701 GOG327701 GYC327701 HHY327701 HRU327701 IBQ327701 ILM327701 IVI327701 JFE327701 JPA327701 JYW327701 KIS327701 KSO327701 LCK327701 LMG327701 LWC327701 MFY327701 MPU327701 MZQ327701 NJM327701 NTI327701 ODE327701 ONA327701 OWW327701 PGS327701 PQO327701 QAK327701 QKG327701 QUC327701 RDY327701 RNU327701 RXQ327701 SHM327701 SRI327701 TBE327701 TLA327701 TUW327701 UES327701 UOO327701 UYK327701 VIG327701 VSC327701 WBY327701 WLU327701 WVQ327701 JE393237 TA393237 ACW393237 AMS393237 AWO393237 BGK393237 BQG393237 CAC393237 CJY393237 CTU393237 DDQ393237 DNM393237 DXI393237 EHE393237 ERA393237 FAW393237 FKS393237 FUO393237 GEK393237 GOG393237 GYC393237 HHY393237 HRU393237 IBQ393237 ILM393237 IVI393237 JFE393237 JPA393237 JYW393237 KIS393237 KSO393237 LCK393237 LMG393237 LWC393237 MFY393237 MPU393237 MZQ393237 NJM393237 NTI393237 ODE393237 ONA393237 OWW393237 PGS393237 PQO393237 QAK393237 QKG393237 QUC393237 RDY393237 RNU393237 RXQ393237 SHM393237 SRI393237 TBE393237 TLA393237 TUW393237 UES393237 UOO393237 UYK393237 VIG393237 VSC393237 WBY393237 WLU393237 WVQ393237 JE458773 TA458773 ACW458773 AMS458773 AWO458773 BGK458773 BQG458773 CAC458773 CJY458773 CTU458773 DDQ458773 DNM458773 DXI458773 EHE458773 ERA458773 FAW458773 FKS458773 FUO458773 GEK458773 GOG458773 GYC458773 HHY458773 HRU458773 IBQ458773 ILM458773 IVI458773 JFE458773 JPA458773 JYW458773 KIS458773 KSO458773 LCK458773 LMG458773 LWC458773 MFY458773 MPU458773 MZQ458773 NJM458773 NTI458773 ODE458773 ONA458773 OWW458773 PGS458773 PQO458773 QAK458773 QKG458773 QUC458773 RDY458773 RNU458773 RXQ458773 SHM458773 SRI458773 TBE458773 TLA458773 TUW458773 UES458773 UOO458773 UYK458773 VIG458773 VSC458773 WBY458773 WLU458773 WVQ458773 JE524309 TA524309 ACW524309 AMS524309 AWO524309 BGK524309 BQG524309 CAC524309 CJY524309 CTU524309 DDQ524309 DNM524309 DXI524309 EHE524309 ERA524309 FAW524309 FKS524309 FUO524309 GEK524309 GOG524309 GYC524309 HHY524309 HRU524309 IBQ524309 ILM524309 IVI524309 JFE524309 JPA524309 JYW524309 KIS524309 KSO524309 LCK524309 LMG524309 LWC524309 MFY524309 MPU524309 MZQ524309 NJM524309 NTI524309 ODE524309 ONA524309 OWW524309 PGS524309 PQO524309 QAK524309 QKG524309 QUC524309 RDY524309 RNU524309 RXQ524309 SHM524309 SRI524309 TBE524309 TLA524309 TUW524309 UES524309 UOO524309 UYK524309 VIG524309 VSC524309 WBY524309 WLU524309 WVQ524309 JE589845 TA589845 ACW589845 AMS589845 AWO589845 BGK589845 BQG589845 CAC589845 CJY589845 CTU589845 DDQ589845 DNM589845 DXI589845 EHE589845 ERA589845 FAW589845 FKS589845 FUO589845 GEK589845 GOG589845 GYC589845 HHY589845 HRU589845 IBQ589845 ILM589845 IVI589845 JFE589845 JPA589845 JYW589845 KIS589845 KSO589845 LCK589845 LMG589845 LWC589845 MFY589845 MPU589845 MZQ589845 NJM589845 NTI589845 ODE589845 ONA589845 OWW589845 PGS589845 PQO589845 QAK589845 QKG589845 QUC589845 RDY589845 RNU589845 RXQ589845 SHM589845 SRI589845 TBE589845 TLA589845 TUW589845 UES589845 UOO589845 UYK589845 VIG589845 VSC589845 WBY589845 WLU589845 WVQ589845 JE655381 TA655381 ACW655381 AMS655381 AWO655381 BGK655381 BQG655381 CAC655381 CJY655381 CTU655381 DDQ655381 DNM655381 DXI655381 EHE655381 ERA655381 FAW655381 FKS655381 FUO655381 GEK655381 GOG655381 GYC655381 HHY655381 HRU655381 IBQ655381 ILM655381 IVI655381 JFE655381 JPA655381 JYW655381 KIS655381 KSO655381 LCK655381 LMG655381 LWC655381 MFY655381 MPU655381 MZQ655381 NJM655381 NTI655381 ODE655381 ONA655381 OWW655381 PGS655381 PQO655381 QAK655381 QKG655381 QUC655381 RDY655381 RNU655381 RXQ655381 SHM655381 SRI655381 TBE655381 TLA655381 TUW655381 UES655381 UOO655381 UYK655381 VIG655381 VSC655381 WBY655381 WLU655381 WVQ655381 JE720917 TA720917 ACW720917 AMS720917 AWO720917 BGK720917 BQG720917 CAC720917 CJY720917 CTU720917 DDQ720917 DNM720917 DXI720917 EHE720917 ERA720917 FAW720917 FKS720917 FUO720917 GEK720917 GOG720917 GYC720917 HHY720917 HRU720917 IBQ720917 ILM720917 IVI720917 JFE720917 JPA720917 JYW720917 KIS720917 KSO720917 LCK720917 LMG720917 LWC720917 MFY720917 MPU720917 MZQ720917 NJM720917 NTI720917 ODE720917 ONA720917 OWW720917 PGS720917 PQO720917 QAK720917 QKG720917 QUC720917 RDY720917 RNU720917 RXQ720917 SHM720917 SRI720917 TBE720917 TLA720917 TUW720917 UES720917 UOO720917 UYK720917 VIG720917 VSC720917 WBY720917 WLU720917 WVQ720917 JE786453 TA786453 ACW786453 AMS786453 AWO786453 BGK786453 BQG786453 CAC786453 CJY786453 CTU786453 DDQ786453 DNM786453 DXI786453 EHE786453 ERA786453 FAW786453 FKS786453 FUO786453 GEK786453 GOG786453 GYC786453 HHY786453 HRU786453 IBQ786453 ILM786453 IVI786453 JFE786453 JPA786453 JYW786453 KIS786453 KSO786453 LCK786453 LMG786453 LWC786453 MFY786453 MPU786453 MZQ786453 NJM786453 NTI786453 ODE786453 ONA786453 OWW786453 PGS786453 PQO786453 QAK786453 QKG786453 QUC786453 RDY786453 RNU786453 RXQ786453 SHM786453 SRI786453 TBE786453 TLA786453 TUW786453 UES786453 UOO786453 UYK786453 VIG786453 VSC786453 WBY786453 WLU786453 WVQ786453 JE851989 TA851989 ACW851989 AMS851989 AWO851989 BGK851989 BQG851989 CAC851989 CJY851989 CTU851989 DDQ851989 DNM851989 DXI851989 EHE851989 ERA851989 FAW851989 FKS851989 FUO851989 GEK851989 GOG851989 GYC851989 HHY851989 HRU851989 IBQ851989 ILM851989 IVI851989 JFE851989 JPA851989 JYW851989 KIS851989 KSO851989 LCK851989 LMG851989 LWC851989 MFY851989 MPU851989 MZQ851989 NJM851989 NTI851989 ODE851989 ONA851989 OWW851989 PGS851989 PQO851989 QAK851989 QKG851989 QUC851989 RDY851989 RNU851989 RXQ851989 SHM851989 SRI851989 TBE851989 TLA851989 TUW851989 UES851989 UOO851989 UYK851989 VIG851989 VSC851989 WBY851989 WLU851989 WVQ851989 JE917525 TA917525 ACW917525 AMS917525 AWO917525 BGK917525 BQG917525 CAC917525 CJY917525 CTU917525 DDQ917525 DNM917525 DXI917525 EHE917525 ERA917525 FAW917525 FKS917525 FUO917525 GEK917525 GOG917525 GYC917525 HHY917525 HRU917525 IBQ917525 ILM917525 IVI917525 JFE917525 JPA917525 JYW917525 KIS917525 KSO917525 LCK917525 LMG917525 LWC917525 MFY917525 MPU917525 MZQ917525 NJM917525 NTI917525 ODE917525 ONA917525 OWW917525 PGS917525 PQO917525 QAK917525 QKG917525 QUC917525 RDY917525 RNU917525 RXQ917525 SHM917525 SRI917525 TBE917525 TLA917525 TUW917525 UES917525 UOO917525 UYK917525 VIG917525 VSC917525 WBY917525 WLU917525 WVQ917525 JE983061 TA983061 ACW983061 AMS983061 AWO983061 BGK983061 BQG983061 CAC983061 CJY983061 CTU983061 DDQ983061 DNM983061 DXI983061 EHE983061 ERA983061 FAW983061 FKS983061 FUO983061 GEK983061 GOG983061 GYC983061 HHY983061 HRU983061 IBQ983061 ILM983061 IVI983061 JFE983061 JPA983061 JYW983061 KIS983061 KSO983061 LCK983061 LMG983061 LWC983061 MFY983061 MPU983061 MZQ983061 NJM983061 NTI983061 ODE983061 ONA983061 OWW983061 PGS983061 PQO983061 QAK983061 QKG983061 QUC983061 RDY983061 RNU983061 RXQ983061 SHM983061 SRI983061 TBE983061 TLA983061 TUW983061 UES983061 UOO983061 UYK983061 VIG983061 VSC983061 WBY983061 WLU983061 WVQ983061 WVO28:WVO53 WLS28:WLS53 WBW28:WBW53 VSA28:VSA53 VIE28:VIE53 UYI28:UYI53 UOM28:UOM53 UEQ28:UEQ53 TUU28:TUU53 TKY28:TKY53 TBC28:TBC53 SRG28:SRG53 SHK28:SHK53 RXO28:RXO53 RNS28:RNS53 RDW28:RDW53 QUA28:QUA53 QKE28:QKE53 QAI28:QAI53 PQM28:PQM53 PGQ28:PGQ53 OWU28:OWU53 OMY28:OMY53 ODC28:ODC53 NTG28:NTG53 NJK28:NJK53 MZO28:MZO53 MPS28:MPS53 MFW28:MFW53 LWA28:LWA53 LME28:LME53 LCI28:LCI53 KSM28:KSM53 KIQ28:KIQ53 JYU28:JYU53 JOY28:JOY53 JFC28:JFC53 IVG28:IVG53 ILK28:ILK53 IBO28:IBO53 HRS28:HRS53 HHW28:HHW53 GYA28:GYA53 GOE28:GOE53 GEI28:GEI53 FUM28:FUM53 FKQ28:FKQ53 FAU28:FAU53 EQY28:EQY53 EHC28:EHC53 DXG28:DXG53 DNK28:DNK53 DDO28:DDO53 CTS28:CTS53 CJW28:CJW53 CAA28:CAA53 BQE28:BQE53 BGI28:BGI53 AWM28:AWM53 AMQ28:AMQ53 ACU28:ACU53 SY28:SY53 JC28:JC53">
      <formula1>JA28*0.25</formula1>
    </dataValidation>
    <dataValidation type="decimal" operator="lessThan" allowBlank="1" showInputMessage="1" showErrorMessage="1" promptTitle="Tähelepanu!" prompt="AMIF toetus on kuni 75% kogukuludest." sqref="JD65557 SZ65557 ACV65557 AMR65557 AWN65557 BGJ65557 BQF65557 CAB65557 CJX65557 CTT65557 DDP65557 DNL65557 DXH65557 EHD65557 EQZ65557 FAV65557 FKR65557 FUN65557 GEJ65557 GOF65557 GYB65557 HHX65557 HRT65557 IBP65557 ILL65557 IVH65557 JFD65557 JOZ65557 JYV65557 KIR65557 KSN65557 LCJ65557 LMF65557 LWB65557 MFX65557 MPT65557 MZP65557 NJL65557 NTH65557 ODD65557 OMZ65557 OWV65557 PGR65557 PQN65557 QAJ65557 QKF65557 QUB65557 RDX65557 RNT65557 RXP65557 SHL65557 SRH65557 TBD65557 TKZ65557 TUV65557 UER65557 UON65557 UYJ65557 VIF65557 VSB65557 WBX65557 WLT65557 WVP65557 JD131093 SZ131093 ACV131093 AMR131093 AWN131093 BGJ131093 BQF131093 CAB131093 CJX131093 CTT131093 DDP131093 DNL131093 DXH131093 EHD131093 EQZ131093 FAV131093 FKR131093 FUN131093 GEJ131093 GOF131093 GYB131093 HHX131093 HRT131093 IBP131093 ILL131093 IVH131093 JFD131093 JOZ131093 JYV131093 KIR131093 KSN131093 LCJ131093 LMF131093 LWB131093 MFX131093 MPT131093 MZP131093 NJL131093 NTH131093 ODD131093 OMZ131093 OWV131093 PGR131093 PQN131093 QAJ131093 QKF131093 QUB131093 RDX131093 RNT131093 RXP131093 SHL131093 SRH131093 TBD131093 TKZ131093 TUV131093 UER131093 UON131093 UYJ131093 VIF131093 VSB131093 WBX131093 WLT131093 WVP131093 JD196629 SZ196629 ACV196629 AMR196629 AWN196629 BGJ196629 BQF196629 CAB196629 CJX196629 CTT196629 DDP196629 DNL196629 DXH196629 EHD196629 EQZ196629 FAV196629 FKR196629 FUN196629 GEJ196629 GOF196629 GYB196629 HHX196629 HRT196629 IBP196629 ILL196629 IVH196629 JFD196629 JOZ196629 JYV196629 KIR196629 KSN196629 LCJ196629 LMF196629 LWB196629 MFX196629 MPT196629 MZP196629 NJL196629 NTH196629 ODD196629 OMZ196629 OWV196629 PGR196629 PQN196629 QAJ196629 QKF196629 QUB196629 RDX196629 RNT196629 RXP196629 SHL196629 SRH196629 TBD196629 TKZ196629 TUV196629 UER196629 UON196629 UYJ196629 VIF196629 VSB196629 WBX196629 WLT196629 WVP196629 JD262165 SZ262165 ACV262165 AMR262165 AWN262165 BGJ262165 BQF262165 CAB262165 CJX262165 CTT262165 DDP262165 DNL262165 DXH262165 EHD262165 EQZ262165 FAV262165 FKR262165 FUN262165 GEJ262165 GOF262165 GYB262165 HHX262165 HRT262165 IBP262165 ILL262165 IVH262165 JFD262165 JOZ262165 JYV262165 KIR262165 KSN262165 LCJ262165 LMF262165 LWB262165 MFX262165 MPT262165 MZP262165 NJL262165 NTH262165 ODD262165 OMZ262165 OWV262165 PGR262165 PQN262165 QAJ262165 QKF262165 QUB262165 RDX262165 RNT262165 RXP262165 SHL262165 SRH262165 TBD262165 TKZ262165 TUV262165 UER262165 UON262165 UYJ262165 VIF262165 VSB262165 WBX262165 WLT262165 WVP262165 JD327701 SZ327701 ACV327701 AMR327701 AWN327701 BGJ327701 BQF327701 CAB327701 CJX327701 CTT327701 DDP327701 DNL327701 DXH327701 EHD327701 EQZ327701 FAV327701 FKR327701 FUN327701 GEJ327701 GOF327701 GYB327701 HHX327701 HRT327701 IBP327701 ILL327701 IVH327701 JFD327701 JOZ327701 JYV327701 KIR327701 KSN327701 LCJ327701 LMF327701 LWB327701 MFX327701 MPT327701 MZP327701 NJL327701 NTH327701 ODD327701 OMZ327701 OWV327701 PGR327701 PQN327701 QAJ327701 QKF327701 QUB327701 RDX327701 RNT327701 RXP327701 SHL327701 SRH327701 TBD327701 TKZ327701 TUV327701 UER327701 UON327701 UYJ327701 VIF327701 VSB327701 WBX327701 WLT327701 WVP327701 JD393237 SZ393237 ACV393237 AMR393237 AWN393237 BGJ393237 BQF393237 CAB393237 CJX393237 CTT393237 DDP393237 DNL393237 DXH393237 EHD393237 EQZ393237 FAV393237 FKR393237 FUN393237 GEJ393237 GOF393237 GYB393237 HHX393237 HRT393237 IBP393237 ILL393237 IVH393237 JFD393237 JOZ393237 JYV393237 KIR393237 KSN393237 LCJ393237 LMF393237 LWB393237 MFX393237 MPT393237 MZP393237 NJL393237 NTH393237 ODD393237 OMZ393237 OWV393237 PGR393237 PQN393237 QAJ393237 QKF393237 QUB393237 RDX393237 RNT393237 RXP393237 SHL393237 SRH393237 TBD393237 TKZ393237 TUV393237 UER393237 UON393237 UYJ393237 VIF393237 VSB393237 WBX393237 WLT393237 WVP393237 JD458773 SZ458773 ACV458773 AMR458773 AWN458773 BGJ458773 BQF458773 CAB458773 CJX458773 CTT458773 DDP458773 DNL458773 DXH458773 EHD458773 EQZ458773 FAV458773 FKR458773 FUN458773 GEJ458773 GOF458773 GYB458773 HHX458773 HRT458773 IBP458773 ILL458773 IVH458773 JFD458773 JOZ458773 JYV458773 KIR458773 KSN458773 LCJ458773 LMF458773 LWB458773 MFX458773 MPT458773 MZP458773 NJL458773 NTH458773 ODD458773 OMZ458773 OWV458773 PGR458773 PQN458773 QAJ458773 QKF458773 QUB458773 RDX458773 RNT458773 RXP458773 SHL458773 SRH458773 TBD458773 TKZ458773 TUV458773 UER458773 UON458773 UYJ458773 VIF458773 VSB458773 WBX458773 WLT458773 WVP458773 JD524309 SZ524309 ACV524309 AMR524309 AWN524309 BGJ524309 BQF524309 CAB524309 CJX524309 CTT524309 DDP524309 DNL524309 DXH524309 EHD524309 EQZ524309 FAV524309 FKR524309 FUN524309 GEJ524309 GOF524309 GYB524309 HHX524309 HRT524309 IBP524309 ILL524309 IVH524309 JFD524309 JOZ524309 JYV524309 KIR524309 KSN524309 LCJ524309 LMF524309 LWB524309 MFX524309 MPT524309 MZP524309 NJL524309 NTH524309 ODD524309 OMZ524309 OWV524309 PGR524309 PQN524309 QAJ524309 QKF524309 QUB524309 RDX524309 RNT524309 RXP524309 SHL524309 SRH524309 TBD524309 TKZ524309 TUV524309 UER524309 UON524309 UYJ524309 VIF524309 VSB524309 WBX524309 WLT524309 WVP524309 JD589845 SZ589845 ACV589845 AMR589845 AWN589845 BGJ589845 BQF589845 CAB589845 CJX589845 CTT589845 DDP589845 DNL589845 DXH589845 EHD589845 EQZ589845 FAV589845 FKR589845 FUN589845 GEJ589845 GOF589845 GYB589845 HHX589845 HRT589845 IBP589845 ILL589845 IVH589845 JFD589845 JOZ589845 JYV589845 KIR589845 KSN589845 LCJ589845 LMF589845 LWB589845 MFX589845 MPT589845 MZP589845 NJL589845 NTH589845 ODD589845 OMZ589845 OWV589845 PGR589845 PQN589845 QAJ589845 QKF589845 QUB589845 RDX589845 RNT589845 RXP589845 SHL589845 SRH589845 TBD589845 TKZ589845 TUV589845 UER589845 UON589845 UYJ589845 VIF589845 VSB589845 WBX589845 WLT589845 WVP589845 JD655381 SZ655381 ACV655381 AMR655381 AWN655381 BGJ655381 BQF655381 CAB655381 CJX655381 CTT655381 DDP655381 DNL655381 DXH655381 EHD655381 EQZ655381 FAV655381 FKR655381 FUN655381 GEJ655381 GOF655381 GYB655381 HHX655381 HRT655381 IBP655381 ILL655381 IVH655381 JFD655381 JOZ655381 JYV655381 KIR655381 KSN655381 LCJ655381 LMF655381 LWB655381 MFX655381 MPT655381 MZP655381 NJL655381 NTH655381 ODD655381 OMZ655381 OWV655381 PGR655381 PQN655381 QAJ655381 QKF655381 QUB655381 RDX655381 RNT655381 RXP655381 SHL655381 SRH655381 TBD655381 TKZ655381 TUV655381 UER655381 UON655381 UYJ655381 VIF655381 VSB655381 WBX655381 WLT655381 WVP655381 JD720917 SZ720917 ACV720917 AMR720917 AWN720917 BGJ720917 BQF720917 CAB720917 CJX720917 CTT720917 DDP720917 DNL720917 DXH720917 EHD720917 EQZ720917 FAV720917 FKR720917 FUN720917 GEJ720917 GOF720917 GYB720917 HHX720917 HRT720917 IBP720917 ILL720917 IVH720917 JFD720917 JOZ720917 JYV720917 KIR720917 KSN720917 LCJ720917 LMF720917 LWB720917 MFX720917 MPT720917 MZP720917 NJL720917 NTH720917 ODD720917 OMZ720917 OWV720917 PGR720917 PQN720917 QAJ720917 QKF720917 QUB720917 RDX720917 RNT720917 RXP720917 SHL720917 SRH720917 TBD720917 TKZ720917 TUV720917 UER720917 UON720917 UYJ720917 VIF720917 VSB720917 WBX720917 WLT720917 WVP720917 JD786453 SZ786453 ACV786453 AMR786453 AWN786453 BGJ786453 BQF786453 CAB786453 CJX786453 CTT786453 DDP786453 DNL786453 DXH786453 EHD786453 EQZ786453 FAV786453 FKR786453 FUN786453 GEJ786453 GOF786453 GYB786453 HHX786453 HRT786453 IBP786453 ILL786453 IVH786453 JFD786453 JOZ786453 JYV786453 KIR786453 KSN786453 LCJ786453 LMF786453 LWB786453 MFX786453 MPT786453 MZP786453 NJL786453 NTH786453 ODD786453 OMZ786453 OWV786453 PGR786453 PQN786453 QAJ786453 QKF786453 QUB786453 RDX786453 RNT786453 RXP786453 SHL786453 SRH786453 TBD786453 TKZ786453 TUV786453 UER786453 UON786453 UYJ786453 VIF786453 VSB786453 WBX786453 WLT786453 WVP786453 JD851989 SZ851989 ACV851989 AMR851989 AWN851989 BGJ851989 BQF851989 CAB851989 CJX851989 CTT851989 DDP851989 DNL851989 DXH851989 EHD851989 EQZ851989 FAV851989 FKR851989 FUN851989 GEJ851989 GOF851989 GYB851989 HHX851989 HRT851989 IBP851989 ILL851989 IVH851989 JFD851989 JOZ851989 JYV851989 KIR851989 KSN851989 LCJ851989 LMF851989 LWB851989 MFX851989 MPT851989 MZP851989 NJL851989 NTH851989 ODD851989 OMZ851989 OWV851989 PGR851989 PQN851989 QAJ851989 QKF851989 QUB851989 RDX851989 RNT851989 RXP851989 SHL851989 SRH851989 TBD851989 TKZ851989 TUV851989 UER851989 UON851989 UYJ851989 VIF851989 VSB851989 WBX851989 WLT851989 WVP851989 JD917525 SZ917525 ACV917525 AMR917525 AWN917525 BGJ917525 BQF917525 CAB917525 CJX917525 CTT917525 DDP917525 DNL917525 DXH917525 EHD917525 EQZ917525 FAV917525 FKR917525 FUN917525 GEJ917525 GOF917525 GYB917525 HHX917525 HRT917525 IBP917525 ILL917525 IVH917525 JFD917525 JOZ917525 JYV917525 KIR917525 KSN917525 LCJ917525 LMF917525 LWB917525 MFX917525 MPT917525 MZP917525 NJL917525 NTH917525 ODD917525 OMZ917525 OWV917525 PGR917525 PQN917525 QAJ917525 QKF917525 QUB917525 RDX917525 RNT917525 RXP917525 SHL917525 SRH917525 TBD917525 TKZ917525 TUV917525 UER917525 UON917525 UYJ917525 VIF917525 VSB917525 WBX917525 WLT917525 WVP917525 JD983061 SZ983061 ACV983061 AMR983061 AWN983061 BGJ983061 BQF983061 CAB983061 CJX983061 CTT983061 DDP983061 DNL983061 DXH983061 EHD983061 EQZ983061 FAV983061 FKR983061 FUN983061 GEJ983061 GOF983061 GYB983061 HHX983061 HRT983061 IBP983061 ILL983061 IVH983061 JFD983061 JOZ983061 JYV983061 KIR983061 KSN983061 LCJ983061 LMF983061 LWB983061 MFX983061 MPT983061 MZP983061 NJL983061 NTH983061 ODD983061 OMZ983061 OWV983061 PGR983061 PQN983061 QAJ983061 QKF983061 QUB983061 RDX983061 RNT983061 RXP983061 SHL983061 SRH983061 TBD983061 TKZ983061 TUV983061 UER983061 UON983061 UYJ983061 VIF983061 VSB983061 WBX983061 WLT983061 WVP983061 WVN28:WVN53 WLR28:WLR53 WBV28:WBV53 VRZ28:VRZ53 VID28:VID53 UYH28:UYH53 UOL28:UOL53 UEP28:UEP53 TUT28:TUT53 TKX28:TKX53 TBB28:TBB53 SRF28:SRF53 SHJ28:SHJ53 RXN28:RXN53 RNR28:RNR53 RDV28:RDV53 QTZ28:QTZ53 QKD28:QKD53 QAH28:QAH53 PQL28:PQL53 PGP28:PGP53 OWT28:OWT53 OMX28:OMX53 ODB28:ODB53 NTF28:NTF53 NJJ28:NJJ53 MZN28:MZN53 MPR28:MPR53 MFV28:MFV53 LVZ28:LVZ53 LMD28:LMD53 LCH28:LCH53 KSL28:KSL53 KIP28:KIP53 JYT28:JYT53 JOX28:JOX53 JFB28:JFB53 IVF28:IVF53 ILJ28:ILJ53 IBN28:IBN53 HRR28:HRR53 HHV28:HHV53 GXZ28:GXZ53 GOD28:GOD53 GEH28:GEH53 FUL28:FUL53 FKP28:FKP53 FAT28:FAT53 EQX28:EQX53 EHB28:EHB53 DXF28:DXF53 DNJ28:DNJ53 DDN28:DDN53 CTR28:CTR53 CJV28:CJV53 BZZ28:BZZ53 BQD28:BQD53 BGH28:BGH53 AWL28:AWL53 AMP28:AMP53 ACT28:ACT53 SX28:SX53 JB28:JB53">
      <formula1>JA28*0.75</formula1>
    </dataValidation>
    <dataValidation type="decimal" operator="lessThan" allowBlank="1" showInputMessage="1" showErrorMessage="1" promptTitle="Tähelepanu!" prompt="Kaudsed kulud moodustavad otsestest kuludest kuni 7%." sqref="JC65556:JE65556 SY65556:TA65556 ACU65556:ACW65556 AMQ65556:AMS65556 AWM65556:AWO65556 BGI65556:BGK65556 BQE65556:BQG65556 CAA65556:CAC65556 CJW65556:CJY65556 CTS65556:CTU65556 DDO65556:DDQ65556 DNK65556:DNM65556 DXG65556:DXI65556 EHC65556:EHE65556 EQY65556:ERA65556 FAU65556:FAW65556 FKQ65556:FKS65556 FUM65556:FUO65556 GEI65556:GEK65556 GOE65556:GOG65556 GYA65556:GYC65556 HHW65556:HHY65556 HRS65556:HRU65556 IBO65556:IBQ65556 ILK65556:ILM65556 IVG65556:IVI65556 JFC65556:JFE65556 JOY65556:JPA65556 JYU65556:JYW65556 KIQ65556:KIS65556 KSM65556:KSO65556 LCI65556:LCK65556 LME65556:LMG65556 LWA65556:LWC65556 MFW65556:MFY65556 MPS65556:MPU65556 MZO65556:MZQ65556 NJK65556:NJM65556 NTG65556:NTI65556 ODC65556:ODE65556 OMY65556:ONA65556 OWU65556:OWW65556 PGQ65556:PGS65556 PQM65556:PQO65556 QAI65556:QAK65556 QKE65556:QKG65556 QUA65556:QUC65556 RDW65556:RDY65556 RNS65556:RNU65556 RXO65556:RXQ65556 SHK65556:SHM65556 SRG65556:SRI65556 TBC65556:TBE65556 TKY65556:TLA65556 TUU65556:TUW65556 UEQ65556:UES65556 UOM65556:UOO65556 UYI65556:UYK65556 VIE65556:VIG65556 VSA65556:VSC65556 WBW65556:WBY65556 WLS65556:WLU65556 WVO65556:WVQ65556 JC131092:JE131092 SY131092:TA131092 ACU131092:ACW131092 AMQ131092:AMS131092 AWM131092:AWO131092 BGI131092:BGK131092 BQE131092:BQG131092 CAA131092:CAC131092 CJW131092:CJY131092 CTS131092:CTU131092 DDO131092:DDQ131092 DNK131092:DNM131092 DXG131092:DXI131092 EHC131092:EHE131092 EQY131092:ERA131092 FAU131092:FAW131092 FKQ131092:FKS131092 FUM131092:FUO131092 GEI131092:GEK131092 GOE131092:GOG131092 GYA131092:GYC131092 HHW131092:HHY131092 HRS131092:HRU131092 IBO131092:IBQ131092 ILK131092:ILM131092 IVG131092:IVI131092 JFC131092:JFE131092 JOY131092:JPA131092 JYU131092:JYW131092 KIQ131092:KIS131092 KSM131092:KSO131092 LCI131092:LCK131092 LME131092:LMG131092 LWA131092:LWC131092 MFW131092:MFY131092 MPS131092:MPU131092 MZO131092:MZQ131092 NJK131092:NJM131092 NTG131092:NTI131092 ODC131092:ODE131092 OMY131092:ONA131092 OWU131092:OWW131092 PGQ131092:PGS131092 PQM131092:PQO131092 QAI131092:QAK131092 QKE131092:QKG131092 QUA131092:QUC131092 RDW131092:RDY131092 RNS131092:RNU131092 RXO131092:RXQ131092 SHK131092:SHM131092 SRG131092:SRI131092 TBC131092:TBE131092 TKY131092:TLA131092 TUU131092:TUW131092 UEQ131092:UES131092 UOM131092:UOO131092 UYI131092:UYK131092 VIE131092:VIG131092 VSA131092:VSC131092 WBW131092:WBY131092 WLS131092:WLU131092 WVO131092:WVQ131092 JC196628:JE196628 SY196628:TA196628 ACU196628:ACW196628 AMQ196628:AMS196628 AWM196628:AWO196628 BGI196628:BGK196628 BQE196628:BQG196628 CAA196628:CAC196628 CJW196628:CJY196628 CTS196628:CTU196628 DDO196628:DDQ196628 DNK196628:DNM196628 DXG196628:DXI196628 EHC196628:EHE196628 EQY196628:ERA196628 FAU196628:FAW196628 FKQ196628:FKS196628 FUM196628:FUO196628 GEI196628:GEK196628 GOE196628:GOG196628 GYA196628:GYC196628 HHW196628:HHY196628 HRS196628:HRU196628 IBO196628:IBQ196628 ILK196628:ILM196628 IVG196628:IVI196628 JFC196628:JFE196628 JOY196628:JPA196628 JYU196628:JYW196628 KIQ196628:KIS196628 KSM196628:KSO196628 LCI196628:LCK196628 LME196628:LMG196628 LWA196628:LWC196628 MFW196628:MFY196628 MPS196628:MPU196628 MZO196628:MZQ196628 NJK196628:NJM196628 NTG196628:NTI196628 ODC196628:ODE196628 OMY196628:ONA196628 OWU196628:OWW196628 PGQ196628:PGS196628 PQM196628:PQO196628 QAI196628:QAK196628 QKE196628:QKG196628 QUA196628:QUC196628 RDW196628:RDY196628 RNS196628:RNU196628 RXO196628:RXQ196628 SHK196628:SHM196628 SRG196628:SRI196628 TBC196628:TBE196628 TKY196628:TLA196628 TUU196628:TUW196628 UEQ196628:UES196628 UOM196628:UOO196628 UYI196628:UYK196628 VIE196628:VIG196628 VSA196628:VSC196628 WBW196628:WBY196628 WLS196628:WLU196628 WVO196628:WVQ196628 JC262164:JE262164 SY262164:TA262164 ACU262164:ACW262164 AMQ262164:AMS262164 AWM262164:AWO262164 BGI262164:BGK262164 BQE262164:BQG262164 CAA262164:CAC262164 CJW262164:CJY262164 CTS262164:CTU262164 DDO262164:DDQ262164 DNK262164:DNM262164 DXG262164:DXI262164 EHC262164:EHE262164 EQY262164:ERA262164 FAU262164:FAW262164 FKQ262164:FKS262164 FUM262164:FUO262164 GEI262164:GEK262164 GOE262164:GOG262164 GYA262164:GYC262164 HHW262164:HHY262164 HRS262164:HRU262164 IBO262164:IBQ262164 ILK262164:ILM262164 IVG262164:IVI262164 JFC262164:JFE262164 JOY262164:JPA262164 JYU262164:JYW262164 KIQ262164:KIS262164 KSM262164:KSO262164 LCI262164:LCK262164 LME262164:LMG262164 LWA262164:LWC262164 MFW262164:MFY262164 MPS262164:MPU262164 MZO262164:MZQ262164 NJK262164:NJM262164 NTG262164:NTI262164 ODC262164:ODE262164 OMY262164:ONA262164 OWU262164:OWW262164 PGQ262164:PGS262164 PQM262164:PQO262164 QAI262164:QAK262164 QKE262164:QKG262164 QUA262164:QUC262164 RDW262164:RDY262164 RNS262164:RNU262164 RXO262164:RXQ262164 SHK262164:SHM262164 SRG262164:SRI262164 TBC262164:TBE262164 TKY262164:TLA262164 TUU262164:TUW262164 UEQ262164:UES262164 UOM262164:UOO262164 UYI262164:UYK262164 VIE262164:VIG262164 VSA262164:VSC262164 WBW262164:WBY262164 WLS262164:WLU262164 WVO262164:WVQ262164 JC327700:JE327700 SY327700:TA327700 ACU327700:ACW327700 AMQ327700:AMS327700 AWM327700:AWO327700 BGI327700:BGK327700 BQE327700:BQG327700 CAA327700:CAC327700 CJW327700:CJY327700 CTS327700:CTU327700 DDO327700:DDQ327700 DNK327700:DNM327700 DXG327700:DXI327700 EHC327700:EHE327700 EQY327700:ERA327700 FAU327700:FAW327700 FKQ327700:FKS327700 FUM327700:FUO327700 GEI327700:GEK327700 GOE327700:GOG327700 GYA327700:GYC327700 HHW327700:HHY327700 HRS327700:HRU327700 IBO327700:IBQ327700 ILK327700:ILM327700 IVG327700:IVI327700 JFC327700:JFE327700 JOY327700:JPA327700 JYU327700:JYW327700 KIQ327700:KIS327700 KSM327700:KSO327700 LCI327700:LCK327700 LME327700:LMG327700 LWA327700:LWC327700 MFW327700:MFY327700 MPS327700:MPU327700 MZO327700:MZQ327700 NJK327700:NJM327700 NTG327700:NTI327700 ODC327700:ODE327700 OMY327700:ONA327700 OWU327700:OWW327700 PGQ327700:PGS327700 PQM327700:PQO327700 QAI327700:QAK327700 QKE327700:QKG327700 QUA327700:QUC327700 RDW327700:RDY327700 RNS327700:RNU327700 RXO327700:RXQ327700 SHK327700:SHM327700 SRG327700:SRI327700 TBC327700:TBE327700 TKY327700:TLA327700 TUU327700:TUW327700 UEQ327700:UES327700 UOM327700:UOO327700 UYI327700:UYK327700 VIE327700:VIG327700 VSA327700:VSC327700 WBW327700:WBY327700 WLS327700:WLU327700 WVO327700:WVQ327700 JC393236:JE393236 SY393236:TA393236 ACU393236:ACW393236 AMQ393236:AMS393236 AWM393236:AWO393236 BGI393236:BGK393236 BQE393236:BQG393236 CAA393236:CAC393236 CJW393236:CJY393236 CTS393236:CTU393236 DDO393236:DDQ393236 DNK393236:DNM393236 DXG393236:DXI393236 EHC393236:EHE393236 EQY393236:ERA393236 FAU393236:FAW393236 FKQ393236:FKS393236 FUM393236:FUO393236 GEI393236:GEK393236 GOE393236:GOG393236 GYA393236:GYC393236 HHW393236:HHY393236 HRS393236:HRU393236 IBO393236:IBQ393236 ILK393236:ILM393236 IVG393236:IVI393236 JFC393236:JFE393236 JOY393236:JPA393236 JYU393236:JYW393236 KIQ393236:KIS393236 KSM393236:KSO393236 LCI393236:LCK393236 LME393236:LMG393236 LWA393236:LWC393236 MFW393236:MFY393236 MPS393236:MPU393236 MZO393236:MZQ393236 NJK393236:NJM393236 NTG393236:NTI393236 ODC393236:ODE393236 OMY393236:ONA393236 OWU393236:OWW393236 PGQ393236:PGS393236 PQM393236:PQO393236 QAI393236:QAK393236 QKE393236:QKG393236 QUA393236:QUC393236 RDW393236:RDY393236 RNS393236:RNU393236 RXO393236:RXQ393236 SHK393236:SHM393236 SRG393236:SRI393236 TBC393236:TBE393236 TKY393236:TLA393236 TUU393236:TUW393236 UEQ393236:UES393236 UOM393236:UOO393236 UYI393236:UYK393236 VIE393236:VIG393236 VSA393236:VSC393236 WBW393236:WBY393236 WLS393236:WLU393236 WVO393236:WVQ393236 JC458772:JE458772 SY458772:TA458772 ACU458772:ACW458772 AMQ458772:AMS458772 AWM458772:AWO458772 BGI458772:BGK458772 BQE458772:BQG458772 CAA458772:CAC458772 CJW458772:CJY458772 CTS458772:CTU458772 DDO458772:DDQ458772 DNK458772:DNM458772 DXG458772:DXI458772 EHC458772:EHE458772 EQY458772:ERA458772 FAU458772:FAW458772 FKQ458772:FKS458772 FUM458772:FUO458772 GEI458772:GEK458772 GOE458772:GOG458772 GYA458772:GYC458772 HHW458772:HHY458772 HRS458772:HRU458772 IBO458772:IBQ458772 ILK458772:ILM458772 IVG458772:IVI458772 JFC458772:JFE458772 JOY458772:JPA458772 JYU458772:JYW458772 KIQ458772:KIS458772 KSM458772:KSO458772 LCI458772:LCK458772 LME458772:LMG458772 LWA458772:LWC458772 MFW458772:MFY458772 MPS458772:MPU458772 MZO458772:MZQ458772 NJK458772:NJM458772 NTG458772:NTI458772 ODC458772:ODE458772 OMY458772:ONA458772 OWU458772:OWW458772 PGQ458772:PGS458772 PQM458772:PQO458772 QAI458772:QAK458772 QKE458772:QKG458772 QUA458772:QUC458772 RDW458772:RDY458772 RNS458772:RNU458772 RXO458772:RXQ458772 SHK458772:SHM458772 SRG458772:SRI458772 TBC458772:TBE458772 TKY458772:TLA458772 TUU458772:TUW458772 UEQ458772:UES458772 UOM458772:UOO458772 UYI458772:UYK458772 VIE458772:VIG458772 VSA458772:VSC458772 WBW458772:WBY458772 WLS458772:WLU458772 WVO458772:WVQ458772 JC524308:JE524308 SY524308:TA524308 ACU524308:ACW524308 AMQ524308:AMS524308 AWM524308:AWO524308 BGI524308:BGK524308 BQE524308:BQG524308 CAA524308:CAC524308 CJW524308:CJY524308 CTS524308:CTU524308 DDO524308:DDQ524308 DNK524308:DNM524308 DXG524308:DXI524308 EHC524308:EHE524308 EQY524308:ERA524308 FAU524308:FAW524308 FKQ524308:FKS524308 FUM524308:FUO524308 GEI524308:GEK524308 GOE524308:GOG524308 GYA524308:GYC524308 HHW524308:HHY524308 HRS524308:HRU524308 IBO524308:IBQ524308 ILK524308:ILM524308 IVG524308:IVI524308 JFC524308:JFE524308 JOY524308:JPA524308 JYU524308:JYW524308 KIQ524308:KIS524308 KSM524308:KSO524308 LCI524308:LCK524308 LME524308:LMG524308 LWA524308:LWC524308 MFW524308:MFY524308 MPS524308:MPU524308 MZO524308:MZQ524308 NJK524308:NJM524308 NTG524308:NTI524308 ODC524308:ODE524308 OMY524308:ONA524308 OWU524308:OWW524308 PGQ524308:PGS524308 PQM524308:PQO524308 QAI524308:QAK524308 QKE524308:QKG524308 QUA524308:QUC524308 RDW524308:RDY524308 RNS524308:RNU524308 RXO524308:RXQ524308 SHK524308:SHM524308 SRG524308:SRI524308 TBC524308:TBE524308 TKY524308:TLA524308 TUU524308:TUW524308 UEQ524308:UES524308 UOM524308:UOO524308 UYI524308:UYK524308 VIE524308:VIG524308 VSA524308:VSC524308 WBW524308:WBY524308 WLS524308:WLU524308 WVO524308:WVQ524308 JC589844:JE589844 SY589844:TA589844 ACU589844:ACW589844 AMQ589844:AMS589844 AWM589844:AWO589844 BGI589844:BGK589844 BQE589844:BQG589844 CAA589844:CAC589844 CJW589844:CJY589844 CTS589844:CTU589844 DDO589844:DDQ589844 DNK589844:DNM589844 DXG589844:DXI589844 EHC589844:EHE589844 EQY589844:ERA589844 FAU589844:FAW589844 FKQ589844:FKS589844 FUM589844:FUO589844 GEI589844:GEK589844 GOE589844:GOG589844 GYA589844:GYC589844 HHW589844:HHY589844 HRS589844:HRU589844 IBO589844:IBQ589844 ILK589844:ILM589844 IVG589844:IVI589844 JFC589844:JFE589844 JOY589844:JPA589844 JYU589844:JYW589844 KIQ589844:KIS589844 KSM589844:KSO589844 LCI589844:LCK589844 LME589844:LMG589844 LWA589844:LWC589844 MFW589844:MFY589844 MPS589844:MPU589844 MZO589844:MZQ589844 NJK589844:NJM589844 NTG589844:NTI589844 ODC589844:ODE589844 OMY589844:ONA589844 OWU589844:OWW589844 PGQ589844:PGS589844 PQM589844:PQO589844 QAI589844:QAK589844 QKE589844:QKG589844 QUA589844:QUC589844 RDW589844:RDY589844 RNS589844:RNU589844 RXO589844:RXQ589844 SHK589844:SHM589844 SRG589844:SRI589844 TBC589844:TBE589844 TKY589844:TLA589844 TUU589844:TUW589844 UEQ589844:UES589844 UOM589844:UOO589844 UYI589844:UYK589844 VIE589844:VIG589844 VSA589844:VSC589844 WBW589844:WBY589844 WLS589844:WLU589844 WVO589844:WVQ589844 JC655380:JE655380 SY655380:TA655380 ACU655380:ACW655380 AMQ655380:AMS655380 AWM655380:AWO655380 BGI655380:BGK655380 BQE655380:BQG655380 CAA655380:CAC655380 CJW655380:CJY655380 CTS655380:CTU655380 DDO655380:DDQ655380 DNK655380:DNM655380 DXG655380:DXI655380 EHC655380:EHE655380 EQY655380:ERA655380 FAU655380:FAW655380 FKQ655380:FKS655380 FUM655380:FUO655380 GEI655380:GEK655380 GOE655380:GOG655380 GYA655380:GYC655380 HHW655380:HHY655380 HRS655380:HRU655380 IBO655380:IBQ655380 ILK655380:ILM655380 IVG655380:IVI655380 JFC655380:JFE655380 JOY655380:JPA655380 JYU655380:JYW655380 KIQ655380:KIS655380 KSM655380:KSO655380 LCI655380:LCK655380 LME655380:LMG655380 LWA655380:LWC655380 MFW655380:MFY655380 MPS655380:MPU655380 MZO655380:MZQ655380 NJK655380:NJM655380 NTG655380:NTI655380 ODC655380:ODE655380 OMY655380:ONA655380 OWU655380:OWW655380 PGQ655380:PGS655380 PQM655380:PQO655380 QAI655380:QAK655380 QKE655380:QKG655380 QUA655380:QUC655380 RDW655380:RDY655380 RNS655380:RNU655380 RXO655380:RXQ655380 SHK655380:SHM655380 SRG655380:SRI655380 TBC655380:TBE655380 TKY655380:TLA655380 TUU655380:TUW655380 UEQ655380:UES655380 UOM655380:UOO655380 UYI655380:UYK655380 VIE655380:VIG655380 VSA655380:VSC655380 WBW655380:WBY655380 WLS655380:WLU655380 WVO655380:WVQ655380 JC720916:JE720916 SY720916:TA720916 ACU720916:ACW720916 AMQ720916:AMS720916 AWM720916:AWO720916 BGI720916:BGK720916 BQE720916:BQG720916 CAA720916:CAC720916 CJW720916:CJY720916 CTS720916:CTU720916 DDO720916:DDQ720916 DNK720916:DNM720916 DXG720916:DXI720916 EHC720916:EHE720916 EQY720916:ERA720916 FAU720916:FAW720916 FKQ720916:FKS720916 FUM720916:FUO720916 GEI720916:GEK720916 GOE720916:GOG720916 GYA720916:GYC720916 HHW720916:HHY720916 HRS720916:HRU720916 IBO720916:IBQ720916 ILK720916:ILM720916 IVG720916:IVI720916 JFC720916:JFE720916 JOY720916:JPA720916 JYU720916:JYW720916 KIQ720916:KIS720916 KSM720916:KSO720916 LCI720916:LCK720916 LME720916:LMG720916 LWA720916:LWC720916 MFW720916:MFY720916 MPS720916:MPU720916 MZO720916:MZQ720916 NJK720916:NJM720916 NTG720916:NTI720916 ODC720916:ODE720916 OMY720916:ONA720916 OWU720916:OWW720916 PGQ720916:PGS720916 PQM720916:PQO720916 QAI720916:QAK720916 QKE720916:QKG720916 QUA720916:QUC720916 RDW720916:RDY720916 RNS720916:RNU720916 RXO720916:RXQ720916 SHK720916:SHM720916 SRG720916:SRI720916 TBC720916:TBE720916 TKY720916:TLA720916 TUU720916:TUW720916 UEQ720916:UES720916 UOM720916:UOO720916 UYI720916:UYK720916 VIE720916:VIG720916 VSA720916:VSC720916 WBW720916:WBY720916 WLS720916:WLU720916 WVO720916:WVQ720916 JC786452:JE786452 SY786452:TA786452 ACU786452:ACW786452 AMQ786452:AMS786452 AWM786452:AWO786452 BGI786452:BGK786452 BQE786452:BQG786452 CAA786452:CAC786452 CJW786452:CJY786452 CTS786452:CTU786452 DDO786452:DDQ786452 DNK786452:DNM786452 DXG786452:DXI786452 EHC786452:EHE786452 EQY786452:ERA786452 FAU786452:FAW786452 FKQ786452:FKS786452 FUM786452:FUO786452 GEI786452:GEK786452 GOE786452:GOG786452 GYA786452:GYC786452 HHW786452:HHY786452 HRS786452:HRU786452 IBO786452:IBQ786452 ILK786452:ILM786452 IVG786452:IVI786452 JFC786452:JFE786452 JOY786452:JPA786452 JYU786452:JYW786452 KIQ786452:KIS786452 KSM786452:KSO786452 LCI786452:LCK786452 LME786452:LMG786452 LWA786452:LWC786452 MFW786452:MFY786452 MPS786452:MPU786452 MZO786452:MZQ786452 NJK786452:NJM786452 NTG786452:NTI786452 ODC786452:ODE786452 OMY786452:ONA786452 OWU786452:OWW786452 PGQ786452:PGS786452 PQM786452:PQO786452 QAI786452:QAK786452 QKE786452:QKG786452 QUA786452:QUC786452 RDW786452:RDY786452 RNS786452:RNU786452 RXO786452:RXQ786452 SHK786452:SHM786452 SRG786452:SRI786452 TBC786452:TBE786452 TKY786452:TLA786452 TUU786452:TUW786452 UEQ786452:UES786452 UOM786452:UOO786452 UYI786452:UYK786452 VIE786452:VIG786452 VSA786452:VSC786452 WBW786452:WBY786452 WLS786452:WLU786452 WVO786452:WVQ786452 JC851988:JE851988 SY851988:TA851988 ACU851988:ACW851988 AMQ851988:AMS851988 AWM851988:AWO851988 BGI851988:BGK851988 BQE851988:BQG851988 CAA851988:CAC851988 CJW851988:CJY851988 CTS851988:CTU851988 DDO851988:DDQ851988 DNK851988:DNM851988 DXG851988:DXI851988 EHC851988:EHE851988 EQY851988:ERA851988 FAU851988:FAW851988 FKQ851988:FKS851988 FUM851988:FUO851988 GEI851988:GEK851988 GOE851988:GOG851988 GYA851988:GYC851988 HHW851988:HHY851988 HRS851988:HRU851988 IBO851988:IBQ851988 ILK851988:ILM851988 IVG851988:IVI851988 JFC851988:JFE851988 JOY851988:JPA851988 JYU851988:JYW851988 KIQ851988:KIS851988 KSM851988:KSO851988 LCI851988:LCK851988 LME851988:LMG851988 LWA851988:LWC851988 MFW851988:MFY851988 MPS851988:MPU851988 MZO851988:MZQ851988 NJK851988:NJM851988 NTG851988:NTI851988 ODC851988:ODE851988 OMY851988:ONA851988 OWU851988:OWW851988 PGQ851988:PGS851988 PQM851988:PQO851988 QAI851988:QAK851988 QKE851988:QKG851988 QUA851988:QUC851988 RDW851988:RDY851988 RNS851988:RNU851988 RXO851988:RXQ851988 SHK851988:SHM851988 SRG851988:SRI851988 TBC851988:TBE851988 TKY851988:TLA851988 TUU851988:TUW851988 UEQ851988:UES851988 UOM851988:UOO851988 UYI851988:UYK851988 VIE851988:VIG851988 VSA851988:VSC851988 WBW851988:WBY851988 WLS851988:WLU851988 WVO851988:WVQ851988 JC917524:JE917524 SY917524:TA917524 ACU917524:ACW917524 AMQ917524:AMS917524 AWM917524:AWO917524 BGI917524:BGK917524 BQE917524:BQG917524 CAA917524:CAC917524 CJW917524:CJY917524 CTS917524:CTU917524 DDO917524:DDQ917524 DNK917524:DNM917524 DXG917524:DXI917524 EHC917524:EHE917524 EQY917524:ERA917524 FAU917524:FAW917524 FKQ917524:FKS917524 FUM917524:FUO917524 GEI917524:GEK917524 GOE917524:GOG917524 GYA917524:GYC917524 HHW917524:HHY917524 HRS917524:HRU917524 IBO917524:IBQ917524 ILK917524:ILM917524 IVG917524:IVI917524 JFC917524:JFE917524 JOY917524:JPA917524 JYU917524:JYW917524 KIQ917524:KIS917524 KSM917524:KSO917524 LCI917524:LCK917524 LME917524:LMG917524 LWA917524:LWC917524 MFW917524:MFY917524 MPS917524:MPU917524 MZO917524:MZQ917524 NJK917524:NJM917524 NTG917524:NTI917524 ODC917524:ODE917524 OMY917524:ONA917524 OWU917524:OWW917524 PGQ917524:PGS917524 PQM917524:PQO917524 QAI917524:QAK917524 QKE917524:QKG917524 QUA917524:QUC917524 RDW917524:RDY917524 RNS917524:RNU917524 RXO917524:RXQ917524 SHK917524:SHM917524 SRG917524:SRI917524 TBC917524:TBE917524 TKY917524:TLA917524 TUU917524:TUW917524 UEQ917524:UES917524 UOM917524:UOO917524 UYI917524:UYK917524 VIE917524:VIG917524 VSA917524:VSC917524 WBW917524:WBY917524 WLS917524:WLU917524 WVO917524:WVQ917524 JC983060:JE983060 SY983060:TA983060 ACU983060:ACW983060 AMQ983060:AMS983060 AWM983060:AWO983060 BGI983060:BGK983060 BQE983060:BQG983060 CAA983060:CAC983060 CJW983060:CJY983060 CTS983060:CTU983060 DDO983060:DDQ983060 DNK983060:DNM983060 DXG983060:DXI983060 EHC983060:EHE983060 EQY983060:ERA983060 FAU983060:FAW983060 FKQ983060:FKS983060 FUM983060:FUO983060 GEI983060:GEK983060 GOE983060:GOG983060 GYA983060:GYC983060 HHW983060:HHY983060 HRS983060:HRU983060 IBO983060:IBQ983060 ILK983060:ILM983060 IVG983060:IVI983060 JFC983060:JFE983060 JOY983060:JPA983060 JYU983060:JYW983060 KIQ983060:KIS983060 KSM983060:KSO983060 LCI983060:LCK983060 LME983060:LMG983060 LWA983060:LWC983060 MFW983060:MFY983060 MPS983060:MPU983060 MZO983060:MZQ983060 NJK983060:NJM983060 NTG983060:NTI983060 ODC983060:ODE983060 OMY983060:ONA983060 OWU983060:OWW983060 PGQ983060:PGS983060 PQM983060:PQO983060 QAI983060:QAK983060 QKE983060:QKG983060 QUA983060:QUC983060 RDW983060:RDY983060 RNS983060:RNU983060 RXO983060:RXQ983060 SHK983060:SHM983060 SRG983060:SRI983060 TBC983060:TBE983060 TKY983060:TLA983060 TUU983060:TUW983060 UEQ983060:UES983060 UOM983060:UOO983060 UYI983060:UYK983060 VIE983060:VIG983060 VSA983060:VSC983060 WBW983060:WBY983060 WLS983060:WLU983060 WVO983060:WVQ983060 H65556:I65556 H983060:I983060 H917524:I917524 H851988:I851988 H786452:I786452 H720916:I720916 H655380:I655380 H589844:I589844 H524308:I524308 H458772:I458772 H393236:I393236 H327700:I327700 H262164:I262164 H196628:I196628 H131092:I131092">
      <formula1>(0.07*H65554)/1</formula1>
    </dataValidation>
    <dataValidation type="decimal" operator="lessThan" allowBlank="1" showInputMessage="1" showErrorMessage="1" promptTitle="Tähelepanu!" prompt="SiM toetus on kuni 25% projekti kogukuludest." sqref="I131093 I65557 I983061 I917525 I851989 I786453 I720917 I655381 I589845 I524309 I458773 I393237 I327701 I262165 I196629">
      <formula1>H65557*0.25</formula1>
    </dataValidation>
    <dataValidation type="decimal" operator="equal" allowBlank="1" showInputMessage="1" showErrorMessage="1" promptTitle="Tähelepanu!" prompt="Kogusumma peab olema võrdne projekti kogukuludega." sqref="C52:C53">
      <formula1>H74</formula1>
    </dataValidation>
    <dataValidation operator="equal" allowBlank="1" showErrorMessage="1" promptTitle="Tähelepanu!" prompt="AMIF tulu peab võrduma AMIF kuluga." sqref="B12"/>
    <dataValidation type="list" allowBlank="1" showInputMessage="1" showErrorMessage="1" errorTitle="Tähelepanu!" error="Vali ühik nimekirjast" promptTitle="Tähelepanu!" prompt="Vali ühik nimekirjast" sqref="D58:D60">
      <formula1>Ühik</formula1>
    </dataValidation>
    <dataValidation type="decimal" operator="lessThanOrEqual" allowBlank="1" showInputMessage="1" showErrorMessage="1" errorTitle="Tähelepanu!" error="Sisestatud summa ületab 2,5% otsestest kuludest." promptTitle="Tähelepanu!" prompt="Kaudsed kulud moodustavad otsestest kuludest kuni 2,5%." sqref="G66">
      <formula1>ROUND(G65*2.5%,2)</formula1>
    </dataValidation>
    <dataValidation type="decimal" allowBlank="1" showInputMessage="1" showErrorMessage="1" errorTitle="Tähelepanu!" error="AMIF toetuse osakaal ei saa olla suurem kui 75%" promptTitle="Tähelepanu!" prompt="ISF toetuse osakaal ei saa olla suurem kui 75%" sqref="D13">
      <formula1>0</formula1>
      <formula2>75</formula2>
    </dataValidation>
    <dataValidation type="decimal" operator="equal" allowBlank="1" showInputMessage="1" showErrorMessage="1" errorTitle="Tähelepanu!" error="Tervik peab olema 100%" promptTitle="Tähelepanu!" prompt="Osakaalude summa peab olema 100%" sqref="D18">
      <formula1>100</formula1>
    </dataValidation>
    <dataValidation type="decimal" operator="equal" allowBlank="1" showInputMessage="1" showErrorMessage="1" sqref="C18">
      <formula1>D27</formula1>
    </dataValidation>
    <dataValidation type="custom" allowBlank="1" showInputMessage="1" showErrorMessage="1" sqref="D14">
      <formula1>IF(SUM(D13:D17)&gt;100," ",100-(D13+D15+D16+D17))</formula1>
    </dataValidation>
  </dataValidations>
  <pageMargins left="0.7" right="0.7" top="0.75" bottom="0.75" header="0.3" footer="0.3"/>
  <pageSetup paperSize="9" scale="8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pageSetUpPr fitToPage="1"/>
  </sheetPr>
  <dimension ref="A1:H48"/>
  <sheetViews>
    <sheetView topLeftCell="A10" workbookViewId="0">
      <selection activeCell="F42" sqref="F42"/>
    </sheetView>
  </sheetViews>
  <sheetFormatPr defaultRowHeight="15" x14ac:dyDescent="0.25"/>
  <cols>
    <col min="1" max="1" width="4.28515625" style="13" customWidth="1"/>
    <col min="2" max="2" width="7" customWidth="1"/>
    <col min="3" max="3" width="36.28515625" customWidth="1"/>
    <col min="4" max="4" width="15.140625" customWidth="1"/>
    <col min="5" max="5" width="20.28515625" customWidth="1"/>
    <col min="6" max="6" width="17.42578125" customWidth="1"/>
    <col min="7" max="7" width="14.28515625" customWidth="1"/>
    <col min="8" max="8" width="19.140625" customWidth="1"/>
  </cols>
  <sheetData>
    <row r="1" spans="2:7" s="13" customFormat="1" ht="15.75" x14ac:dyDescent="0.25">
      <c r="B1" s="27"/>
      <c r="C1" s="17"/>
      <c r="D1" s="17"/>
      <c r="E1" s="17"/>
      <c r="F1" s="17"/>
    </row>
    <row r="2" spans="2:7" s="13" customFormat="1" ht="15.75" x14ac:dyDescent="0.25">
      <c r="B2" s="27" t="str">
        <f>IF(E21=E36,"","Tähelepanu! Tabel 1. Projekti maksumus ja tulud allikate lõikes (EUR). Projekti tegelikud tulud kokku ei ole võrdne projekti tegelike kuludega.")</f>
        <v/>
      </c>
      <c r="C2" s="17"/>
      <c r="D2" s="17"/>
      <c r="E2" s="17"/>
      <c r="F2" s="17"/>
    </row>
    <row r="3" spans="2:7" s="13" customFormat="1" ht="22.5" customHeight="1" x14ac:dyDescent="0.25">
      <c r="B3" s="27" t="str">
        <f>IF(D42=E36,"","Tähelepanu! Tabel 3. Projekti kulud meetmete lõikes (EUR) kokku ei ole võrdne Tabel 2. Kuluaruande koond tegelikud kulud kokku")</f>
        <v/>
      </c>
      <c r="C3" s="17"/>
      <c r="D3" s="17"/>
      <c r="E3" s="30"/>
      <c r="F3" s="17"/>
    </row>
    <row r="4" spans="2:7" s="13" customFormat="1" ht="15.75" x14ac:dyDescent="0.25">
      <c r="B4" s="3" t="s">
        <v>53</v>
      </c>
      <c r="C4" s="17"/>
      <c r="D4" s="17"/>
      <c r="E4" s="17"/>
      <c r="F4" s="17"/>
    </row>
    <row r="5" spans="2:7" s="13" customFormat="1" ht="15.75" x14ac:dyDescent="0.25">
      <c r="B5" s="30" t="s">
        <v>133</v>
      </c>
      <c r="C5" s="25"/>
      <c r="D5" s="25"/>
      <c r="E5" s="25"/>
      <c r="F5" s="25"/>
    </row>
    <row r="6" spans="2:7" s="13" customFormat="1" ht="15.75" x14ac:dyDescent="0.25">
      <c r="B6" s="30" t="s">
        <v>134</v>
      </c>
      <c r="C6" s="25"/>
      <c r="D6" s="25"/>
      <c r="E6" s="25"/>
      <c r="F6" s="25"/>
    </row>
    <row r="7" spans="2:7" ht="15.75" x14ac:dyDescent="0.25">
      <c r="B7" s="30" t="s">
        <v>135</v>
      </c>
      <c r="C7" s="25"/>
      <c r="D7" s="25"/>
      <c r="E7" s="25"/>
      <c r="F7" s="25"/>
    </row>
    <row r="8" spans="2:7" s="13" customFormat="1" ht="15.75" x14ac:dyDescent="0.25">
      <c r="B8" s="30"/>
      <c r="C8" s="25"/>
      <c r="D8" s="29"/>
      <c r="E8" s="29"/>
      <c r="F8" s="29"/>
    </row>
    <row r="9" spans="2:7" s="13" customFormat="1" ht="15.75" x14ac:dyDescent="0.25">
      <c r="B9" s="30"/>
      <c r="C9" s="25"/>
      <c r="D9" s="29"/>
      <c r="E9" s="29"/>
      <c r="F9" s="29"/>
    </row>
    <row r="10" spans="2:7" s="13" customFormat="1" ht="15.75" x14ac:dyDescent="0.25">
      <c r="B10" s="48"/>
      <c r="C10"/>
      <c r="D10" s="29"/>
      <c r="E10" s="29"/>
      <c r="F10" s="29"/>
    </row>
    <row r="11" spans="2:7" x14ac:dyDescent="0.25">
      <c r="B11" s="48" t="s">
        <v>56</v>
      </c>
    </row>
    <row r="12" spans="2:7" ht="15.75" x14ac:dyDescent="0.25">
      <c r="B12" s="31"/>
      <c r="C12" s="32"/>
      <c r="D12" s="32"/>
      <c r="E12" s="153" t="s">
        <v>99</v>
      </c>
      <c r="F12" s="153"/>
      <c r="G12" s="132" t="s">
        <v>44</v>
      </c>
    </row>
    <row r="13" spans="2:7" ht="15.75" customHeight="1" x14ac:dyDescent="0.25">
      <c r="B13" s="31"/>
      <c r="C13" s="32"/>
      <c r="D13" s="32"/>
      <c r="E13" s="151" t="s">
        <v>58</v>
      </c>
      <c r="F13" s="49" t="s">
        <v>54</v>
      </c>
      <c r="G13" s="133"/>
    </row>
    <row r="14" spans="2:7" ht="15.75" x14ac:dyDescent="0.25">
      <c r="B14" s="31"/>
      <c r="C14" s="32" t="s">
        <v>8</v>
      </c>
      <c r="D14" s="32" t="s">
        <v>12</v>
      </c>
      <c r="E14" s="152"/>
      <c r="F14" s="49">
        <v>1</v>
      </c>
      <c r="G14" s="134"/>
    </row>
    <row r="15" spans="2:7" ht="15.75" x14ac:dyDescent="0.25">
      <c r="B15" s="35">
        <v>1</v>
      </c>
      <c r="C15" s="36" t="s">
        <v>73</v>
      </c>
      <c r="D15" s="57">
        <f>Eelarve!C13</f>
        <v>15000</v>
      </c>
      <c r="E15" s="113" t="s">
        <v>137</v>
      </c>
      <c r="F15" s="57">
        <v>15000</v>
      </c>
      <c r="G15" s="64">
        <f>Eelarve!D13</f>
        <v>75</v>
      </c>
    </row>
    <row r="16" spans="2:7" ht="15.75" x14ac:dyDescent="0.25">
      <c r="B16" s="35">
        <v>2</v>
      </c>
      <c r="C16" s="36" t="s">
        <v>10</v>
      </c>
      <c r="D16" s="57">
        <f>Eelarve!C14</f>
        <v>5000</v>
      </c>
      <c r="E16" s="113" t="s">
        <v>137</v>
      </c>
      <c r="F16" s="57">
        <v>5000</v>
      </c>
      <c r="G16" s="64">
        <f>Eelarve!D14</f>
        <v>25</v>
      </c>
    </row>
    <row r="17" spans="2:8" ht="15.75" x14ac:dyDescent="0.25">
      <c r="B17" s="35">
        <v>3</v>
      </c>
      <c r="C17" s="36" t="s">
        <v>115</v>
      </c>
      <c r="D17" s="57">
        <f>Eelarve!C15</f>
        <v>0</v>
      </c>
      <c r="E17" s="113"/>
      <c r="F17" s="57"/>
      <c r="G17" s="64">
        <f>Eelarve!D15</f>
        <v>0</v>
      </c>
    </row>
    <row r="18" spans="2:8" ht="15.75" x14ac:dyDescent="0.25">
      <c r="B18" s="35">
        <v>4</v>
      </c>
      <c r="C18" s="36" t="s">
        <v>11</v>
      </c>
      <c r="D18" s="57">
        <f>Eelarve!C16</f>
        <v>0</v>
      </c>
      <c r="E18" s="113"/>
      <c r="F18" s="57"/>
      <c r="G18" s="64">
        <f>Eelarve!D16</f>
        <v>0</v>
      </c>
    </row>
    <row r="19" spans="2:8" ht="15.75" x14ac:dyDescent="0.25">
      <c r="B19" s="35">
        <v>5</v>
      </c>
      <c r="C19" s="36" t="s">
        <v>35</v>
      </c>
      <c r="D19" s="57">
        <f>Eelarve!C17</f>
        <v>0</v>
      </c>
      <c r="E19" s="113"/>
      <c r="F19" s="57"/>
      <c r="G19" s="64">
        <f>Eelarve!D17</f>
        <v>0</v>
      </c>
    </row>
    <row r="20" spans="2:8" ht="15.75" x14ac:dyDescent="0.25">
      <c r="B20" s="147" t="s">
        <v>46</v>
      </c>
      <c r="C20" s="148"/>
      <c r="D20" s="41">
        <f>SUM(D15:D19)</f>
        <v>20000</v>
      </c>
      <c r="E20" s="37"/>
      <c r="F20" s="41">
        <f>SUM(F15:F19)</f>
        <v>20000</v>
      </c>
      <c r="G20" s="41">
        <f>SUM(G15:G19)</f>
        <v>100</v>
      </c>
    </row>
    <row r="21" spans="2:8" x14ac:dyDescent="0.25">
      <c r="B21" t="s">
        <v>100</v>
      </c>
    </row>
    <row r="22" spans="2:8" s="13" customFormat="1" x14ac:dyDescent="0.25"/>
    <row r="23" spans="2:8" x14ac:dyDescent="0.25">
      <c r="B23" s="48" t="s">
        <v>57</v>
      </c>
    </row>
    <row r="24" spans="2:8" ht="15.75" x14ac:dyDescent="0.25">
      <c r="B24" s="141" t="s">
        <v>8</v>
      </c>
      <c r="C24" s="142"/>
      <c r="D24" s="138" t="s">
        <v>12</v>
      </c>
      <c r="E24" s="135" t="s">
        <v>99</v>
      </c>
      <c r="F24" s="136"/>
      <c r="G24" s="137"/>
      <c r="H24" s="132" t="s">
        <v>44</v>
      </c>
    </row>
    <row r="25" spans="2:8" ht="15.75" x14ac:dyDescent="0.25">
      <c r="B25" s="143"/>
      <c r="C25" s="144"/>
      <c r="D25" s="139"/>
      <c r="E25" s="149" t="s">
        <v>54</v>
      </c>
      <c r="F25" s="150"/>
      <c r="G25" s="51" t="s">
        <v>114</v>
      </c>
      <c r="H25" s="133"/>
    </row>
    <row r="26" spans="2:8" ht="36" customHeight="1" x14ac:dyDescent="0.25">
      <c r="B26" s="145"/>
      <c r="C26" s="146"/>
      <c r="D26" s="140"/>
      <c r="E26" s="33" t="s">
        <v>55</v>
      </c>
      <c r="F26" s="50" t="s">
        <v>9</v>
      </c>
      <c r="G26" s="52" t="s">
        <v>9</v>
      </c>
      <c r="H26" s="134"/>
    </row>
    <row r="27" spans="2:8" ht="15.75" x14ac:dyDescent="0.25">
      <c r="B27" s="35">
        <v>1</v>
      </c>
      <c r="C27" s="36" t="s">
        <v>73</v>
      </c>
      <c r="D27" s="57">
        <f>F27</f>
        <v>15000</v>
      </c>
      <c r="E27" s="112" t="s">
        <v>146</v>
      </c>
      <c r="F27" s="61">
        <v>15000</v>
      </c>
      <c r="G27" s="65">
        <f>IF(OR(F27="",'KULUARUANDE KOOND'!D14=0),0,'KULUARUANDE KOOND'!D14-Maksetaotlus!D27)</f>
        <v>-8271.83</v>
      </c>
      <c r="H27" s="64">
        <f>IFERROR(ROUND(D27/D32*100,2),0)</f>
        <v>75</v>
      </c>
    </row>
    <row r="28" spans="2:8" ht="15.75" x14ac:dyDescent="0.25">
      <c r="B28" s="35">
        <v>2</v>
      </c>
      <c r="C28" s="36" t="s">
        <v>10</v>
      </c>
      <c r="D28" s="57">
        <f>F28</f>
        <v>5000</v>
      </c>
      <c r="E28" s="112" t="s">
        <v>146</v>
      </c>
      <c r="F28" s="61">
        <v>5000</v>
      </c>
      <c r="G28" s="65">
        <f>IF(OR(F28="",'KULUARUANDE KOOND'!D15=0),0,'KULUARUANDE KOOND'!D15-Maksetaotlus!D28)</f>
        <v>-2757.27</v>
      </c>
      <c r="H28" s="64">
        <f>IFERROR(ROUND(D28/D32*100,2),0)</f>
        <v>25</v>
      </c>
    </row>
    <row r="29" spans="2:8" ht="15.75" x14ac:dyDescent="0.25">
      <c r="B29" s="35">
        <v>3</v>
      </c>
      <c r="C29" s="36" t="s">
        <v>115</v>
      </c>
      <c r="D29" s="57">
        <f>F29</f>
        <v>0</v>
      </c>
      <c r="E29" s="112"/>
      <c r="F29" s="61"/>
      <c r="G29" s="65"/>
      <c r="H29" s="64">
        <v>0</v>
      </c>
    </row>
    <row r="30" spans="2:8" ht="15.75" x14ac:dyDescent="0.25">
      <c r="B30" s="35">
        <v>4</v>
      </c>
      <c r="C30" s="36" t="s">
        <v>11</v>
      </c>
      <c r="D30" s="57">
        <f>F30</f>
        <v>0</v>
      </c>
      <c r="E30" s="112"/>
      <c r="F30" s="61"/>
      <c r="G30" s="65"/>
      <c r="H30" s="64">
        <v>0</v>
      </c>
    </row>
    <row r="31" spans="2:8" ht="15.75" x14ac:dyDescent="0.25">
      <c r="B31" s="35">
        <v>5</v>
      </c>
      <c r="C31" s="36" t="s">
        <v>35</v>
      </c>
      <c r="D31" s="57">
        <f>F31</f>
        <v>0</v>
      </c>
      <c r="E31" s="112"/>
      <c r="F31" s="61"/>
      <c r="G31" s="65"/>
      <c r="H31" s="64">
        <v>0</v>
      </c>
    </row>
    <row r="32" spans="2:8" ht="15.75" x14ac:dyDescent="0.25">
      <c r="B32" s="147" t="s">
        <v>46</v>
      </c>
      <c r="C32" s="148"/>
      <c r="D32" s="41">
        <f>SUM(D27:D31)</f>
        <v>20000</v>
      </c>
      <c r="E32" s="37"/>
      <c r="F32" s="41">
        <f>SUM(F27:F31)</f>
        <v>20000</v>
      </c>
      <c r="G32" s="41">
        <f>SUM(G27:G31)</f>
        <v>-11029.1</v>
      </c>
      <c r="H32" s="41">
        <v>100</v>
      </c>
    </row>
    <row r="33" spans="2:8" x14ac:dyDescent="0.25">
      <c r="B33" s="13" t="s">
        <v>101</v>
      </c>
    </row>
    <row r="35" spans="2:8" x14ac:dyDescent="0.25">
      <c r="B35" s="48" t="s">
        <v>161</v>
      </c>
      <c r="C35" s="13"/>
      <c r="D35" s="13"/>
      <c r="E35" s="13"/>
      <c r="F35" s="13"/>
      <c r="G35" s="13"/>
      <c r="H35" s="13"/>
    </row>
    <row r="36" spans="2:8" x14ac:dyDescent="0.25">
      <c r="B36" s="13"/>
      <c r="C36" s="13"/>
      <c r="D36" s="13"/>
      <c r="E36" s="13"/>
      <c r="F36" s="13"/>
      <c r="G36" s="13"/>
      <c r="H36" s="13"/>
    </row>
    <row r="37" spans="2:8" ht="15" customHeight="1" x14ac:dyDescent="0.25">
      <c r="B37" s="182" t="s">
        <v>162</v>
      </c>
      <c r="C37" s="182"/>
      <c r="D37" s="182"/>
      <c r="E37" s="182"/>
      <c r="F37" s="182"/>
      <c r="G37" s="182"/>
      <c r="H37" s="182"/>
    </row>
    <row r="38" spans="2:8" x14ac:dyDescent="0.25">
      <c r="B38" s="182"/>
      <c r="C38" s="182"/>
      <c r="D38" s="182"/>
      <c r="E38" s="182"/>
      <c r="F38" s="182"/>
      <c r="G38" s="182"/>
      <c r="H38" s="182"/>
    </row>
    <row r="39" spans="2:8" x14ac:dyDescent="0.25">
      <c r="B39" s="13"/>
      <c r="C39" s="13"/>
      <c r="D39" s="13"/>
      <c r="E39" s="13"/>
      <c r="F39" s="13"/>
      <c r="G39" s="13"/>
      <c r="H39" s="13"/>
    </row>
    <row r="40" spans="2:8" s="13" customFormat="1" x14ac:dyDescent="0.25">
      <c r="B40" s="13" t="s">
        <v>163</v>
      </c>
    </row>
    <row r="41" spans="2:8" x14ac:dyDescent="0.25">
      <c r="B41" t="s">
        <v>117</v>
      </c>
    </row>
    <row r="42" spans="2:8" x14ac:dyDescent="0.25">
      <c r="B42" s="75" t="s">
        <v>71</v>
      </c>
    </row>
    <row r="45" spans="2:8" x14ac:dyDescent="0.25">
      <c r="B45" s="13" t="s">
        <v>70</v>
      </c>
    </row>
    <row r="46" spans="2:8" x14ac:dyDescent="0.25">
      <c r="B46" t="s">
        <v>159</v>
      </c>
    </row>
    <row r="47" spans="2:8" x14ac:dyDescent="0.25">
      <c r="B47" s="13" t="s">
        <v>160</v>
      </c>
      <c r="C47" s="13"/>
    </row>
    <row r="48" spans="2:8" x14ac:dyDescent="0.25">
      <c r="B48" s="75" t="s">
        <v>71</v>
      </c>
      <c r="C48" s="13"/>
    </row>
  </sheetData>
  <sheetProtection selectLockedCells="1"/>
  <mergeCells count="11">
    <mergeCell ref="B37:H38"/>
    <mergeCell ref="B32:C32"/>
    <mergeCell ref="E25:F25"/>
    <mergeCell ref="E13:E14"/>
    <mergeCell ref="E12:F12"/>
    <mergeCell ref="G12:G14"/>
    <mergeCell ref="H24:H26"/>
    <mergeCell ref="E24:G24"/>
    <mergeCell ref="D24:D26"/>
    <mergeCell ref="B24:C26"/>
    <mergeCell ref="B20:C20"/>
  </mergeCells>
  <conditionalFormatting sqref="G20">
    <cfRule type="cellIs" dxfId="37" priority="7" operator="equal">
      <formula>0</formula>
    </cfRule>
    <cfRule type="cellIs" dxfId="36" priority="8" operator="lessThan">
      <formula>100</formula>
    </cfRule>
    <cfRule type="cellIs" dxfId="35" priority="9" operator="greaterThan">
      <formula>100</formula>
    </cfRule>
  </conditionalFormatting>
  <conditionalFormatting sqref="H32">
    <cfRule type="cellIs" dxfId="34" priority="1" operator="equal">
      <formula>0</formula>
    </cfRule>
    <cfRule type="cellIs" dxfId="33" priority="2" operator="lessThan">
      <formula>100</formula>
    </cfRule>
    <cfRule type="cellIs" dxfId="32" priority="3" operator="greaterThan">
      <formula>100</formula>
    </cfRule>
  </conditionalFormatting>
  <dataValidations count="6">
    <dataValidation type="decimal" operator="equal" allowBlank="1" showInputMessage="1" showErrorMessage="1" sqref="D32:E32">
      <formula1>D39</formula1>
    </dataValidation>
    <dataValidation type="decimal" operator="equal" allowBlank="1" showInputMessage="1" showErrorMessage="1" errorTitle="Tähelepanu!" error="Tervik peab olema 100%" promptTitle="Tähelepanu!" prompt="Osakaalude summa peab olema 100%" sqref="G20">
      <formula1>100</formula1>
    </dataValidation>
    <dataValidation type="decimal" allowBlank="1" showInputMessage="1" showErrorMessage="1" errorTitle="Tähelepanu!" error="AMIF toetuse osakaal ei saa olla suurem kui 75%" promptTitle="Tähelepanu!" prompt="ISF toetuse osakaal ei saa olla suurem kui 75%" sqref="G15">
      <formula1>0</formula1>
      <formula2>75</formula2>
    </dataValidation>
    <dataValidation operator="equal" allowBlank="1" showErrorMessage="1" promptTitle="Tähelepanu!" prompt="AMIF tulu peab võrduma AMIF kuluga." sqref="C14 B24"/>
    <dataValidation type="custom" allowBlank="1" showInputMessage="1" showErrorMessage="1" sqref="G16">
      <formula1>IF(SUM(G15:G19)&gt;100," ",100-(G15+G17+G18+G19))</formula1>
    </dataValidation>
    <dataValidation type="decimal" operator="equal" allowBlank="1" showInputMessage="1" showErrorMessage="1" sqref="D20:E20">
      <formula1>D31</formula1>
    </dataValidation>
  </dataValidations>
  <pageMargins left="0.7" right="0.7" top="0.75" bottom="0.75" header="0.3" footer="0.3"/>
  <pageSetup paperSize="9" scale="68"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P62"/>
  <sheetViews>
    <sheetView tabSelected="1" topLeftCell="A46" workbookViewId="0">
      <selection activeCell="F62" sqref="F62"/>
    </sheetView>
  </sheetViews>
  <sheetFormatPr defaultColWidth="9.140625" defaultRowHeight="15.75" x14ac:dyDescent="0.25"/>
  <cols>
    <col min="1" max="1" width="3.7109375" style="17" customWidth="1"/>
    <col min="2" max="2" width="33.28515625" style="1" customWidth="1"/>
    <col min="3" max="3" width="41.85546875" style="1" customWidth="1"/>
    <col min="4" max="4" width="17.28515625" style="1" customWidth="1"/>
    <col min="5" max="5" width="18.42578125" style="1" customWidth="1"/>
    <col min="6" max="6" width="18.140625" style="1" customWidth="1"/>
    <col min="7" max="7" width="12.140625" style="1" bestFit="1" customWidth="1"/>
    <col min="8" max="8" width="11.42578125" style="1" customWidth="1"/>
    <col min="9" max="11" width="9.140625" style="1"/>
    <col min="12" max="12" width="9.140625" style="1" customWidth="1"/>
    <col min="13" max="14" width="9.140625" style="1"/>
    <col min="15" max="15" width="10.7109375" style="1" customWidth="1"/>
    <col min="16" max="16" width="8.85546875" style="1" customWidth="1"/>
    <col min="17" max="16384" width="9.140625" style="1"/>
  </cols>
  <sheetData>
    <row r="1" spans="2:16" s="17" customFormat="1" x14ac:dyDescent="0.25">
      <c r="B1" s="27" t="str">
        <f>IF(G19=0,"",IF(G19=100,"","Tähelepanu! Tabel 1. Projekti maksumus ja tulud allikate lõikes (EUR), osakaalude summa ei moodusta 100%"))</f>
        <v/>
      </c>
    </row>
    <row r="2" spans="2:16" s="17" customFormat="1" x14ac:dyDescent="0.25">
      <c r="B2" s="27" t="str">
        <f>IF(D19=D29,"","Tähelepanu! Tabel 1. Projekti maksumus ja tulud allikate lõikes (EUR). Projekti tegelikud tulud kokku ei ole võrdne projekti tegelike kuludega.")</f>
        <v/>
      </c>
    </row>
    <row r="3" spans="2:16" s="17" customFormat="1" x14ac:dyDescent="0.25">
      <c r="B3" s="27"/>
      <c r="E3" s="30"/>
    </row>
    <row r="4" spans="2:16" x14ac:dyDescent="0.25">
      <c r="B4" s="3" t="s">
        <v>0</v>
      </c>
    </row>
    <row r="5" spans="2:16" s="25" customFormat="1" x14ac:dyDescent="0.25">
      <c r="B5" s="156" t="s">
        <v>133</v>
      </c>
      <c r="C5" s="156"/>
    </row>
    <row r="6" spans="2:16" s="25" customFormat="1" x14ac:dyDescent="0.25">
      <c r="B6" s="156" t="s">
        <v>136</v>
      </c>
      <c r="C6" s="156"/>
    </row>
    <row r="7" spans="2:16" s="25" customFormat="1" x14ac:dyDescent="0.25">
      <c r="B7" s="156" t="s">
        <v>135</v>
      </c>
      <c r="C7" s="156"/>
    </row>
    <row r="8" spans="2:16" s="25" customFormat="1" x14ac:dyDescent="0.25">
      <c r="B8" s="156"/>
      <c r="C8" s="156"/>
      <c r="D8" s="29"/>
      <c r="E8" s="29"/>
      <c r="F8" s="29"/>
      <c r="G8" s="29"/>
      <c r="H8" s="29"/>
      <c r="I8" s="29"/>
      <c r="J8" s="29"/>
      <c r="K8" s="29"/>
      <c r="L8" s="29"/>
      <c r="M8" s="29"/>
      <c r="N8" s="29"/>
      <c r="O8" s="29"/>
      <c r="P8" s="29"/>
    </row>
    <row r="9" spans="2:16" x14ac:dyDescent="0.25">
      <c r="B9" s="157"/>
      <c r="C9" s="157"/>
      <c r="D9" s="7"/>
      <c r="E9" s="6"/>
      <c r="F9" s="6"/>
      <c r="G9" s="6"/>
      <c r="H9" s="6"/>
      <c r="I9" s="6"/>
      <c r="J9" s="6"/>
      <c r="K9" s="6"/>
      <c r="L9" s="6"/>
      <c r="M9" s="6"/>
      <c r="N9" s="6"/>
      <c r="O9" s="6"/>
      <c r="P9" s="6"/>
    </row>
    <row r="10" spans="2:16" x14ac:dyDescent="0.25">
      <c r="I10" s="6"/>
      <c r="J10" s="6"/>
      <c r="K10" s="6"/>
      <c r="L10" s="6"/>
      <c r="M10" s="6"/>
      <c r="N10" s="6"/>
      <c r="O10" s="6"/>
      <c r="P10" s="6"/>
    </row>
    <row r="12" spans="2:16" x14ac:dyDescent="0.25">
      <c r="B12" s="154" t="s">
        <v>103</v>
      </c>
      <c r="C12" s="155"/>
      <c r="D12" s="20"/>
      <c r="E12" s="20"/>
    </row>
    <row r="13" spans="2:16" ht="47.25" x14ac:dyDescent="0.25">
      <c r="B13" s="32" t="s">
        <v>8</v>
      </c>
      <c r="C13" s="33" t="s">
        <v>50</v>
      </c>
      <c r="D13" s="103" t="s">
        <v>52</v>
      </c>
      <c r="E13" s="33" t="s">
        <v>147</v>
      </c>
      <c r="F13" s="34" t="s">
        <v>51</v>
      </c>
      <c r="G13" s="21" t="s">
        <v>44</v>
      </c>
    </row>
    <row r="14" spans="2:16" x14ac:dyDescent="0.25">
      <c r="B14" s="36" t="s">
        <v>93</v>
      </c>
      <c r="C14" s="57">
        <f>Eelarve!C13</f>
        <v>15000</v>
      </c>
      <c r="D14" s="57">
        <f>E14+F14</f>
        <v>6728.17</v>
      </c>
      <c r="E14" s="57">
        <v>6728.17</v>
      </c>
      <c r="F14" s="57">
        <v>0</v>
      </c>
      <c r="G14" s="58">
        <f>Eelarve!D13</f>
        <v>75</v>
      </c>
    </row>
    <row r="15" spans="2:16" x14ac:dyDescent="0.25">
      <c r="B15" s="36" t="s">
        <v>94</v>
      </c>
      <c r="C15" s="57">
        <f>Eelarve!C14</f>
        <v>5000</v>
      </c>
      <c r="D15" s="57">
        <f>E15+F15</f>
        <v>2242.73</v>
      </c>
      <c r="E15" s="57">
        <v>2242.73</v>
      </c>
      <c r="F15" s="57">
        <v>0</v>
      </c>
      <c r="G15" s="58">
        <f>Eelarve!D14</f>
        <v>25</v>
      </c>
      <c r="I15" s="6"/>
    </row>
    <row r="16" spans="2:16" s="17" customFormat="1" x14ac:dyDescent="0.25">
      <c r="B16" s="36" t="s">
        <v>116</v>
      </c>
      <c r="C16" s="57">
        <f>Eelarve!C15</f>
        <v>0</v>
      </c>
      <c r="D16" s="57">
        <f>E16+F16</f>
        <v>0</v>
      </c>
      <c r="E16" s="57">
        <v>0</v>
      </c>
      <c r="F16" s="57">
        <v>0</v>
      </c>
      <c r="G16" s="58">
        <f>Eelarve!D15</f>
        <v>0</v>
      </c>
      <c r="I16" s="6"/>
    </row>
    <row r="17" spans="1:11" s="17" customFormat="1" x14ac:dyDescent="0.25">
      <c r="B17" s="36" t="s">
        <v>95</v>
      </c>
      <c r="C17" s="57">
        <f>Eelarve!C16</f>
        <v>0</v>
      </c>
      <c r="D17" s="57">
        <f>E17+F17</f>
        <v>0</v>
      </c>
      <c r="E17" s="57">
        <v>0</v>
      </c>
      <c r="F17" s="57">
        <v>0</v>
      </c>
      <c r="G17" s="58">
        <f>Eelarve!D16</f>
        <v>0</v>
      </c>
      <c r="I17" s="6"/>
    </row>
    <row r="18" spans="1:11" s="17" customFormat="1" ht="31.5" x14ac:dyDescent="0.25">
      <c r="B18" s="88" t="s">
        <v>118</v>
      </c>
      <c r="C18" s="57">
        <f>Eelarve!C17</f>
        <v>0</v>
      </c>
      <c r="D18" s="57">
        <f>E18+F18</f>
        <v>0</v>
      </c>
      <c r="E18" s="57">
        <v>0</v>
      </c>
      <c r="F18" s="57">
        <v>0</v>
      </c>
      <c r="G18" s="58">
        <f>Eelarve!D17</f>
        <v>0</v>
      </c>
    </row>
    <row r="19" spans="1:11" ht="31.5" x14ac:dyDescent="0.25">
      <c r="B19" s="106" t="s">
        <v>46</v>
      </c>
      <c r="C19" s="41">
        <f>SUM(C14:C18)</f>
        <v>20000</v>
      </c>
      <c r="D19" s="41">
        <f>SUM(D14:D18)</f>
        <v>8970.9</v>
      </c>
      <c r="E19" s="41">
        <f>SUM(E14:E18)</f>
        <v>8970.9</v>
      </c>
      <c r="F19" s="41">
        <f>SUM(F14:F18)</f>
        <v>0</v>
      </c>
      <c r="G19" s="22">
        <f>SUM(G14:G18)</f>
        <v>100</v>
      </c>
    </row>
    <row r="20" spans="1:11" x14ac:dyDescent="0.25">
      <c r="B20" s="1" t="s">
        <v>104</v>
      </c>
    </row>
    <row r="22" spans="1:11" s="17" customFormat="1" x14ac:dyDescent="0.25">
      <c r="B22" s="8" t="s">
        <v>105</v>
      </c>
      <c r="C22" s="1"/>
      <c r="D22" s="7"/>
      <c r="E22" s="6"/>
      <c r="F22" s="6"/>
      <c r="G22" s="6"/>
      <c r="H22" s="6"/>
    </row>
    <row r="23" spans="1:11" ht="78.75" customHeight="1" x14ac:dyDescent="0.25">
      <c r="B23" s="104" t="s">
        <v>2</v>
      </c>
      <c r="C23" s="86" t="s">
        <v>6</v>
      </c>
      <c r="D23" s="86" t="s">
        <v>106</v>
      </c>
      <c r="E23" s="86" t="s">
        <v>148</v>
      </c>
      <c r="F23" s="86" t="s">
        <v>34</v>
      </c>
      <c r="G23" s="26" t="s">
        <v>3</v>
      </c>
    </row>
    <row r="24" spans="1:11" s="12" customFormat="1" x14ac:dyDescent="0.25">
      <c r="A24" s="17"/>
      <c r="B24" s="9" t="s">
        <v>61</v>
      </c>
      <c r="C24" s="66">
        <f>Eelarve!D22</f>
        <v>363.6</v>
      </c>
      <c r="D24" s="66">
        <f>SUM(E24:F24)</f>
        <v>210.9</v>
      </c>
      <c r="E24" s="66">
        <f>'1. Tööjõukulud'!H12</f>
        <v>210.9</v>
      </c>
      <c r="F24" s="66">
        <f>'1. Tööjõukulud'!H15</f>
        <v>0</v>
      </c>
      <c r="G24" s="66">
        <f t="shared" ref="G24:G29" si="0">IFERROR(ROUND(D24/C24*100,2),0)</f>
        <v>58</v>
      </c>
      <c r="K24"/>
    </row>
    <row r="25" spans="1:11" x14ac:dyDescent="0.25">
      <c r="B25" s="9" t="s">
        <v>112</v>
      </c>
      <c r="C25" s="66">
        <f>Eelarve!D23</f>
        <v>141.12</v>
      </c>
      <c r="D25" s="66">
        <f>SUM(E25,F25)</f>
        <v>0</v>
      </c>
      <c r="E25" s="66">
        <f>'2. Sõidu-ja lähetuskulud'!H8</f>
        <v>0</v>
      </c>
      <c r="F25" s="66">
        <f>'2. Sõidu-ja lähetuskulud'!H11</f>
        <v>0</v>
      </c>
      <c r="G25" s="66">
        <f t="shared" si="0"/>
        <v>0</v>
      </c>
      <c r="K25"/>
    </row>
    <row r="26" spans="1:11" s="17" customFormat="1" x14ac:dyDescent="0.25">
      <c r="B26" s="10" t="str">
        <f>'3. Kinnisvara'!B1</f>
        <v>3. Kinnisvara</v>
      </c>
      <c r="C26" s="66">
        <f>Eelarve!D24</f>
        <v>19495.28</v>
      </c>
      <c r="D26" s="66">
        <v>8760</v>
      </c>
      <c r="E26" s="66">
        <f>'3. Kinnisvara'!H9</f>
        <v>8760</v>
      </c>
      <c r="F26" s="66">
        <f>'3. Kinnisvara'!H12</f>
        <v>0</v>
      </c>
      <c r="G26" s="66">
        <f t="shared" si="0"/>
        <v>44.93</v>
      </c>
    </row>
    <row r="27" spans="1:11" x14ac:dyDescent="0.25">
      <c r="B27" s="11" t="s">
        <v>33</v>
      </c>
      <c r="C27" s="67">
        <f>SUM(C24:C26)</f>
        <v>20000</v>
      </c>
      <c r="D27" s="67">
        <f>SUM(D24:D26)</f>
        <v>8970.9</v>
      </c>
      <c r="E27" s="67">
        <f>SUM(E24:E26)</f>
        <v>8970.9</v>
      </c>
      <c r="F27" s="67">
        <f>SUM(F24:F26)</f>
        <v>0</v>
      </c>
      <c r="G27" s="67">
        <f t="shared" si="0"/>
        <v>44.85</v>
      </c>
    </row>
    <row r="28" spans="1:11" x14ac:dyDescent="0.25">
      <c r="B28" s="11" t="s">
        <v>7</v>
      </c>
      <c r="C28" s="67">
        <f>Eelarve!D26</f>
        <v>0</v>
      </c>
      <c r="D28" s="67">
        <f>SUM(E28,F28)</f>
        <v>0</v>
      </c>
      <c r="E28" s="68">
        <v>0</v>
      </c>
      <c r="F28" s="68">
        <v>0</v>
      </c>
      <c r="G28" s="67">
        <f t="shared" si="0"/>
        <v>0</v>
      </c>
    </row>
    <row r="29" spans="1:11" x14ac:dyDescent="0.25">
      <c r="B29" s="9" t="s">
        <v>5</v>
      </c>
      <c r="C29" s="66">
        <f>SUM(C27:C28)</f>
        <v>20000</v>
      </c>
      <c r="D29" s="66">
        <f>SUM(D27:D28)</f>
        <v>8970.9</v>
      </c>
      <c r="E29" s="66">
        <f t="shared" ref="E29:F29" si="1">SUM(E27:E28)</f>
        <v>8970.9</v>
      </c>
      <c r="F29" s="66">
        <f t="shared" si="1"/>
        <v>0</v>
      </c>
      <c r="G29" s="66">
        <f t="shared" si="0"/>
        <v>44.85</v>
      </c>
    </row>
    <row r="30" spans="1:11" x14ac:dyDescent="0.25">
      <c r="B30" s="17" t="s">
        <v>104</v>
      </c>
      <c r="C30"/>
      <c r="D30"/>
      <c r="E30"/>
      <c r="G30" s="69"/>
    </row>
    <row r="31" spans="1:11" ht="16.5" customHeight="1" x14ac:dyDescent="0.25">
      <c r="B31" s="17"/>
      <c r="C31" s="17"/>
      <c r="D31" s="17"/>
    </row>
    <row r="32" spans="1:11" s="17" customFormat="1" x14ac:dyDescent="0.25">
      <c r="B32" s="14" t="s">
        <v>102</v>
      </c>
      <c r="C32" s="16"/>
      <c r="D32" s="13"/>
    </row>
    <row r="33" spans="2:6" s="17" customFormat="1" ht="47.25" x14ac:dyDescent="0.25">
      <c r="B33" s="15"/>
      <c r="C33" s="54" t="s">
        <v>60</v>
      </c>
      <c r="D33" s="53" t="s">
        <v>59</v>
      </c>
      <c r="E33" s="18" t="s">
        <v>148</v>
      </c>
      <c r="F33" s="5" t="s">
        <v>34</v>
      </c>
    </row>
    <row r="34" spans="2:6" s="17" customFormat="1" ht="31.5" x14ac:dyDescent="0.25">
      <c r="B34" s="88" t="s">
        <v>74</v>
      </c>
      <c r="C34" s="70">
        <f>Eelarve!C31</f>
        <v>0</v>
      </c>
      <c r="D34" s="71">
        <f t="shared" ref="D34:D54" si="2">E34+F34</f>
        <v>0</v>
      </c>
      <c r="E34" s="61">
        <v>0</v>
      </c>
      <c r="F34" s="61">
        <v>0</v>
      </c>
    </row>
    <row r="35" spans="2:6" s="17" customFormat="1" ht="31.5" x14ac:dyDescent="0.25">
      <c r="B35" s="88" t="s">
        <v>97</v>
      </c>
      <c r="C35" s="70">
        <f>Eelarve!C32</f>
        <v>0</v>
      </c>
      <c r="D35" s="71">
        <f t="shared" si="2"/>
        <v>0</v>
      </c>
      <c r="E35" s="61">
        <v>0</v>
      </c>
      <c r="F35" s="61">
        <v>0</v>
      </c>
    </row>
    <row r="36" spans="2:6" s="17" customFormat="1" ht="31.5" x14ac:dyDescent="0.25">
      <c r="B36" s="88" t="s">
        <v>75</v>
      </c>
      <c r="C36" s="70">
        <f>Eelarve!C33</f>
        <v>0</v>
      </c>
      <c r="D36" s="71">
        <f t="shared" si="2"/>
        <v>0</v>
      </c>
      <c r="E36" s="61">
        <v>0</v>
      </c>
      <c r="F36" s="61">
        <v>0</v>
      </c>
    </row>
    <row r="37" spans="2:6" s="17" customFormat="1" x14ac:dyDescent="0.25">
      <c r="B37" s="88" t="s">
        <v>76</v>
      </c>
      <c r="C37" s="70">
        <f>Eelarve!C34</f>
        <v>0</v>
      </c>
      <c r="D37" s="71">
        <f t="shared" si="2"/>
        <v>0</v>
      </c>
      <c r="E37" s="61">
        <v>0</v>
      </c>
      <c r="F37" s="61">
        <v>0</v>
      </c>
    </row>
    <row r="38" spans="2:6" s="17" customFormat="1" x14ac:dyDescent="0.25">
      <c r="B38" s="88" t="s">
        <v>77</v>
      </c>
      <c r="C38" s="70">
        <f>Eelarve!C35</f>
        <v>0</v>
      </c>
      <c r="D38" s="71">
        <f t="shared" si="2"/>
        <v>0</v>
      </c>
      <c r="E38" s="61">
        <v>0</v>
      </c>
      <c r="F38" s="61">
        <v>0</v>
      </c>
    </row>
    <row r="39" spans="2:6" s="17" customFormat="1" x14ac:dyDescent="0.25">
      <c r="B39" s="88" t="s">
        <v>78</v>
      </c>
      <c r="C39" s="70">
        <f>Eelarve!C36</f>
        <v>20000</v>
      </c>
      <c r="D39" s="71">
        <f t="shared" si="2"/>
        <v>8970.9</v>
      </c>
      <c r="E39" s="61">
        <v>8970.9</v>
      </c>
      <c r="F39" s="61">
        <v>0</v>
      </c>
    </row>
    <row r="40" spans="2:6" s="17" customFormat="1" x14ac:dyDescent="0.25">
      <c r="B40" s="88" t="s">
        <v>98</v>
      </c>
      <c r="C40" s="70">
        <f>Eelarve!C37</f>
        <v>0</v>
      </c>
      <c r="D40" s="71">
        <f t="shared" si="2"/>
        <v>0</v>
      </c>
      <c r="E40" s="61">
        <v>0</v>
      </c>
      <c r="F40" s="61">
        <v>0</v>
      </c>
    </row>
    <row r="41" spans="2:6" s="17" customFormat="1" x14ac:dyDescent="0.25">
      <c r="B41" s="88" t="s">
        <v>79</v>
      </c>
      <c r="C41" s="70">
        <f>Eelarve!C38</f>
        <v>0</v>
      </c>
      <c r="D41" s="71">
        <f t="shared" si="2"/>
        <v>0</v>
      </c>
      <c r="E41" s="61">
        <v>0</v>
      </c>
      <c r="F41" s="61">
        <v>0</v>
      </c>
    </row>
    <row r="42" spans="2:6" s="17" customFormat="1" x14ac:dyDescent="0.25">
      <c r="B42" s="88" t="s">
        <v>80</v>
      </c>
      <c r="C42" s="70">
        <f>Eelarve!C39</f>
        <v>0</v>
      </c>
      <c r="D42" s="71">
        <f t="shared" si="2"/>
        <v>0</v>
      </c>
      <c r="E42" s="61">
        <v>0</v>
      </c>
      <c r="F42" s="61">
        <v>0</v>
      </c>
    </row>
    <row r="43" spans="2:6" s="17" customFormat="1" ht="31.5" x14ac:dyDescent="0.25">
      <c r="B43" s="89" t="s">
        <v>81</v>
      </c>
      <c r="C43" s="70">
        <f>Eelarve!C40</f>
        <v>0</v>
      </c>
      <c r="D43" s="71">
        <f t="shared" si="2"/>
        <v>0</v>
      </c>
      <c r="E43" s="61">
        <v>0</v>
      </c>
      <c r="F43" s="61">
        <v>0</v>
      </c>
    </row>
    <row r="44" spans="2:6" s="17" customFormat="1" x14ac:dyDescent="0.25">
      <c r="B44" s="88" t="s">
        <v>82</v>
      </c>
      <c r="C44" s="70">
        <f>Eelarve!C41</f>
        <v>0</v>
      </c>
      <c r="D44" s="71">
        <f t="shared" si="2"/>
        <v>0</v>
      </c>
      <c r="E44" s="61">
        <v>0</v>
      </c>
      <c r="F44" s="61">
        <v>0</v>
      </c>
    </row>
    <row r="45" spans="2:6" s="17" customFormat="1" x14ac:dyDescent="0.25">
      <c r="B45" s="88" t="s">
        <v>83</v>
      </c>
      <c r="C45" s="70">
        <f>Eelarve!C42</f>
        <v>0</v>
      </c>
      <c r="D45" s="71">
        <f t="shared" si="2"/>
        <v>0</v>
      </c>
      <c r="E45" s="61">
        <v>0</v>
      </c>
      <c r="F45" s="61">
        <v>0</v>
      </c>
    </row>
    <row r="46" spans="2:6" s="17" customFormat="1" x14ac:dyDescent="0.25">
      <c r="B46" s="88" t="s">
        <v>84</v>
      </c>
      <c r="C46" s="70">
        <f>Eelarve!C43</f>
        <v>0</v>
      </c>
      <c r="D46" s="71">
        <f t="shared" si="2"/>
        <v>0</v>
      </c>
      <c r="E46" s="61">
        <v>0</v>
      </c>
      <c r="F46" s="61">
        <v>0</v>
      </c>
    </row>
    <row r="47" spans="2:6" s="17" customFormat="1" x14ac:dyDescent="0.25">
      <c r="B47" s="88" t="s">
        <v>85</v>
      </c>
      <c r="C47" s="70">
        <f>Eelarve!C44</f>
        <v>0</v>
      </c>
      <c r="D47" s="71">
        <f t="shared" si="2"/>
        <v>0</v>
      </c>
      <c r="E47" s="61">
        <v>0</v>
      </c>
      <c r="F47" s="61">
        <v>0</v>
      </c>
    </row>
    <row r="48" spans="2:6" s="17" customFormat="1" ht="31.5" x14ac:dyDescent="0.25">
      <c r="B48" s="88" t="s">
        <v>86</v>
      </c>
      <c r="C48" s="70">
        <f>Eelarve!C45</f>
        <v>0</v>
      </c>
      <c r="D48" s="71">
        <f t="shared" si="2"/>
        <v>0</v>
      </c>
      <c r="E48" s="61">
        <v>0</v>
      </c>
      <c r="F48" s="61">
        <v>0</v>
      </c>
    </row>
    <row r="49" spans="2:7" s="17" customFormat="1" x14ac:dyDescent="0.25">
      <c r="B49" s="88" t="s">
        <v>87</v>
      </c>
      <c r="C49" s="70">
        <f>Eelarve!C46</f>
        <v>0</v>
      </c>
      <c r="D49" s="71">
        <f t="shared" si="2"/>
        <v>0</v>
      </c>
      <c r="E49" s="61">
        <v>0</v>
      </c>
      <c r="F49" s="61">
        <v>0</v>
      </c>
    </row>
    <row r="50" spans="2:7" s="17" customFormat="1" x14ac:dyDescent="0.25">
      <c r="B50" s="88" t="s">
        <v>88</v>
      </c>
      <c r="C50" s="70">
        <f>Eelarve!C47</f>
        <v>0</v>
      </c>
      <c r="D50" s="71">
        <f t="shared" si="2"/>
        <v>0</v>
      </c>
      <c r="E50" s="61">
        <v>0</v>
      </c>
      <c r="F50" s="61">
        <v>0</v>
      </c>
    </row>
    <row r="51" spans="2:7" s="17" customFormat="1" x14ac:dyDescent="0.25">
      <c r="B51" s="88" t="s">
        <v>89</v>
      </c>
      <c r="C51" s="70">
        <f>Eelarve!C48</f>
        <v>0</v>
      </c>
      <c r="D51" s="71">
        <f t="shared" si="2"/>
        <v>0</v>
      </c>
      <c r="E51" s="61">
        <v>0</v>
      </c>
      <c r="F51" s="61">
        <v>0</v>
      </c>
    </row>
    <row r="52" spans="2:7" s="17" customFormat="1" x14ac:dyDescent="0.25">
      <c r="B52" s="88" t="s">
        <v>90</v>
      </c>
      <c r="C52" s="70">
        <f>Eelarve!C49</f>
        <v>0</v>
      </c>
      <c r="D52" s="71">
        <f t="shared" si="2"/>
        <v>0</v>
      </c>
      <c r="E52" s="61">
        <v>0</v>
      </c>
      <c r="F52" s="61">
        <v>0</v>
      </c>
    </row>
    <row r="53" spans="2:7" s="17" customFormat="1" ht="31.5" x14ac:dyDescent="0.25">
      <c r="B53" s="88" t="s">
        <v>91</v>
      </c>
      <c r="C53" s="70">
        <f>Eelarve!C50</f>
        <v>0</v>
      </c>
      <c r="D53" s="71">
        <f t="shared" si="2"/>
        <v>0</v>
      </c>
      <c r="E53" s="61">
        <v>0</v>
      </c>
      <c r="F53" s="61">
        <v>0</v>
      </c>
    </row>
    <row r="54" spans="2:7" s="17" customFormat="1" x14ac:dyDescent="0.25">
      <c r="B54" s="88" t="s">
        <v>92</v>
      </c>
      <c r="C54" s="70">
        <f>Eelarve!C51</f>
        <v>0</v>
      </c>
      <c r="D54" s="71">
        <f t="shared" si="2"/>
        <v>0</v>
      </c>
      <c r="E54" s="61">
        <v>0</v>
      </c>
      <c r="F54" s="61">
        <v>0</v>
      </c>
    </row>
    <row r="55" spans="2:7" x14ac:dyDescent="0.25">
      <c r="B55" s="9" t="s">
        <v>12</v>
      </c>
      <c r="C55" s="72">
        <f>SUM(C34:C54)</f>
        <v>20000</v>
      </c>
      <c r="D55" s="66">
        <f>SUM(D34:D54)</f>
        <v>8970.9</v>
      </c>
      <c r="E55" s="66">
        <f>SUM(E34:E54)</f>
        <v>8970.9</v>
      </c>
      <c r="F55" s="66">
        <f>SUM(F34:F54)</f>
        <v>0</v>
      </c>
    </row>
    <row r="56" spans="2:7" s="17" customFormat="1" x14ac:dyDescent="0.25">
      <c r="B56" s="77"/>
      <c r="C56" s="78"/>
      <c r="D56" s="79"/>
      <c r="E56" s="79"/>
      <c r="F56" s="79"/>
    </row>
    <row r="57" spans="2:7" x14ac:dyDescent="0.25">
      <c r="B57" s="16" t="s">
        <v>49</v>
      </c>
    </row>
    <row r="58" spans="2:7" x14ac:dyDescent="0.25">
      <c r="B58" s="105" t="s">
        <v>66</v>
      </c>
      <c r="C58" s="55" t="s">
        <v>65</v>
      </c>
      <c r="D58" s="55" t="s">
        <v>36</v>
      </c>
      <c r="F58"/>
      <c r="G58"/>
    </row>
    <row r="59" spans="2:7" ht="68.25" customHeight="1" x14ac:dyDescent="0.25">
      <c r="B59" s="2" t="s">
        <v>13</v>
      </c>
      <c r="C59" s="56" t="s">
        <v>140</v>
      </c>
      <c r="D59" s="28"/>
      <c r="F59"/>
      <c r="G59"/>
    </row>
    <row r="60" spans="2:7" x14ac:dyDescent="0.25">
      <c r="B60" s="2" t="s">
        <v>14</v>
      </c>
      <c r="C60" s="56" t="s">
        <v>64</v>
      </c>
      <c r="D60" s="28"/>
      <c r="F60"/>
      <c r="G60"/>
    </row>
    <row r="61" spans="2:7" ht="63" customHeight="1" x14ac:dyDescent="0.25">
      <c r="B61" s="2" t="s">
        <v>15</v>
      </c>
      <c r="C61" s="56" t="s">
        <v>64</v>
      </c>
      <c r="D61" s="28"/>
      <c r="F61"/>
      <c r="G61"/>
    </row>
    <row r="62" spans="2:7" ht="47.25" x14ac:dyDescent="0.25">
      <c r="B62" s="2" t="s">
        <v>16</v>
      </c>
      <c r="C62" s="56" t="s">
        <v>140</v>
      </c>
      <c r="D62" s="28"/>
      <c r="F62"/>
      <c r="G62"/>
    </row>
  </sheetData>
  <sheetProtection selectLockedCells="1"/>
  <dataConsolidate/>
  <mergeCells count="6">
    <mergeCell ref="B12:C12"/>
    <mergeCell ref="B5:C5"/>
    <mergeCell ref="B6:C6"/>
    <mergeCell ref="B7:C7"/>
    <mergeCell ref="B8:C8"/>
    <mergeCell ref="B9:C9"/>
  </mergeCells>
  <conditionalFormatting sqref="D26 D24">
    <cfRule type="colorScale" priority="70">
      <colorScale>
        <cfvo type="num" val="0"/>
        <cfvo type="num" val="&quot;C11*1,1&quot;"/>
        <color rgb="FFFF7128"/>
        <color theme="5"/>
      </colorScale>
    </cfRule>
    <cfRule type="cellIs" dxfId="31" priority="72" stopIfTrue="1" operator="greaterThan">
      <formula>"C11*110%"</formula>
    </cfRule>
    <cfRule type="cellIs" dxfId="30" priority="73" stopIfTrue="1" operator="greaterThan">
      <formula>C24*1.1</formula>
    </cfRule>
    <cfRule type="cellIs" dxfId="29" priority="74" stopIfTrue="1" operator="greaterThan">
      <formula>C24*1.1</formula>
    </cfRule>
    <cfRule type="cellIs" dxfId="28" priority="75" stopIfTrue="1" operator="greaterThan">
      <formula>"F11*1,1"</formula>
    </cfRule>
  </conditionalFormatting>
  <conditionalFormatting sqref="G19">
    <cfRule type="cellIs" dxfId="27" priority="38" operator="equal">
      <formula>0</formula>
    </cfRule>
    <cfRule type="cellIs" dxfId="26" priority="56" operator="lessThan">
      <formula>100</formula>
    </cfRule>
    <cfRule type="cellIs" dxfId="25" priority="57" operator="greaterThan">
      <formula>100</formula>
    </cfRule>
  </conditionalFormatting>
  <conditionalFormatting sqref="F55:F56">
    <cfRule type="cellIs" dxfId="24" priority="49" operator="equal">
      <formula>0</formula>
    </cfRule>
    <cfRule type="cellIs" dxfId="23" priority="50" operator="notEqual">
      <formula>$F$29</formula>
    </cfRule>
  </conditionalFormatting>
  <conditionalFormatting sqref="G24 G26">
    <cfRule type="cellIs" dxfId="22" priority="48" operator="greaterThan">
      <formula>110</formula>
    </cfRule>
  </conditionalFormatting>
  <conditionalFormatting sqref="G29">
    <cfRule type="cellIs" dxfId="21" priority="42" operator="greaterThan">
      <formula>100</formula>
    </cfRule>
  </conditionalFormatting>
  <conditionalFormatting sqref="G27">
    <cfRule type="cellIs" dxfId="20" priority="40" operator="greaterThan">
      <formula>100</formula>
    </cfRule>
  </conditionalFormatting>
  <conditionalFormatting sqref="G28">
    <cfRule type="cellIs" dxfId="19" priority="39" operator="greaterThan">
      <formula>100</formula>
    </cfRule>
  </conditionalFormatting>
  <conditionalFormatting sqref="G25">
    <cfRule type="cellIs" dxfId="18" priority="37" operator="greaterThan">
      <formula>110</formula>
    </cfRule>
  </conditionalFormatting>
  <conditionalFormatting sqref="D25">
    <cfRule type="colorScale" priority="30">
      <colorScale>
        <cfvo type="num" val="0"/>
        <cfvo type="num" val="&quot;C11*1,1&quot;"/>
        <color rgb="FFFF7128"/>
        <color theme="5"/>
      </colorScale>
    </cfRule>
    <cfRule type="cellIs" dxfId="17" priority="31" stopIfTrue="1" operator="greaterThan">
      <formula>"C11*110%"</formula>
    </cfRule>
    <cfRule type="cellIs" dxfId="16" priority="32" stopIfTrue="1" operator="greaterThan">
      <formula>C25*1.1</formula>
    </cfRule>
    <cfRule type="cellIs" dxfId="15" priority="33" stopIfTrue="1" operator="greaterThan">
      <formula>C25*1.1</formula>
    </cfRule>
    <cfRule type="cellIs" dxfId="14" priority="34" stopIfTrue="1" operator="greaterThan">
      <formula>"F11*1,1"</formula>
    </cfRule>
  </conditionalFormatting>
  <conditionalFormatting sqref="D27">
    <cfRule type="colorScale" priority="15">
      <colorScale>
        <cfvo type="num" val="0"/>
        <cfvo type="num" val="&quot;C11*1,1&quot;"/>
        <color rgb="FFFF7128"/>
        <color theme="5"/>
      </colorScale>
    </cfRule>
    <cfRule type="cellIs" dxfId="13" priority="16" stopIfTrue="1" operator="greaterThan">
      <formula>"C11*110%"</formula>
    </cfRule>
    <cfRule type="cellIs" dxfId="12" priority="17" stopIfTrue="1" operator="greaterThan">
      <formula>C27*1.1</formula>
    </cfRule>
    <cfRule type="cellIs" dxfId="11" priority="18" stopIfTrue="1" operator="greaterThan">
      <formula>C27*1.1</formula>
    </cfRule>
    <cfRule type="cellIs" dxfId="10" priority="19" stopIfTrue="1" operator="greaterThan">
      <formula>"F11*1,1"</formula>
    </cfRule>
  </conditionalFormatting>
  <conditionalFormatting sqref="D28">
    <cfRule type="colorScale" priority="10">
      <colorScale>
        <cfvo type="num" val="0"/>
        <cfvo type="num" val="&quot;C11*1,1&quot;"/>
        <color rgb="FFFF7128"/>
        <color theme="5"/>
      </colorScale>
    </cfRule>
    <cfRule type="cellIs" dxfId="9" priority="11" stopIfTrue="1" operator="greaterThan">
      <formula>"C11*110%"</formula>
    </cfRule>
    <cfRule type="cellIs" dxfId="8" priority="12" stopIfTrue="1" operator="greaterThan">
      <formula>C28*1.1</formula>
    </cfRule>
    <cfRule type="cellIs" dxfId="7" priority="13" stopIfTrue="1" operator="greaterThan">
      <formula>C28*1.1</formula>
    </cfRule>
    <cfRule type="cellIs" dxfId="6" priority="14" stopIfTrue="1" operator="greaterThan">
      <formula>"F11*1,1"</formula>
    </cfRule>
  </conditionalFormatting>
  <conditionalFormatting sqref="D29">
    <cfRule type="colorScale" priority="5">
      <colorScale>
        <cfvo type="num" val="0"/>
        <cfvo type="num" val="&quot;C11*1,1&quot;"/>
        <color rgb="FFFF7128"/>
        <color theme="5"/>
      </colorScale>
    </cfRule>
    <cfRule type="cellIs" dxfId="5" priority="6" stopIfTrue="1" operator="greaterThan">
      <formula>"C11*110%"</formula>
    </cfRule>
    <cfRule type="cellIs" dxfId="4" priority="7" stopIfTrue="1" operator="greaterThan">
      <formula>C29*1.1</formula>
    </cfRule>
    <cfRule type="cellIs" dxfId="3" priority="8" stopIfTrue="1" operator="greaterThan">
      <formula>C29*1.1</formula>
    </cfRule>
    <cfRule type="cellIs" dxfId="2" priority="9" stopIfTrue="1" operator="greaterThan">
      <formula>"F11*1,1"</formula>
    </cfRule>
  </conditionalFormatting>
  <conditionalFormatting sqref="E55:E56">
    <cfRule type="cellIs" dxfId="1" priority="78" operator="equal">
      <formula>0</formula>
    </cfRule>
    <cfRule type="cellIs" dxfId="0" priority="79" operator="notEqual">
      <formula>$E$29</formula>
    </cfRule>
  </conditionalFormatting>
  <dataValidations xWindow="879" yWindow="417" count="11">
    <dataValidation type="decimal" errorStyle="warning" operator="lessThanOrEqual" showInputMessage="1" showErrorMessage="1" error="Kaudsed kulud tohivad otsestest kuludest moodustada kuni 2,5%." promptTitle="Tähelepanu!" prompt="Kaudsed kulud moodustavad otsestest kuludest kuni 2,5%." sqref="D28">
      <formula1>#REF!*0.025</formula1>
    </dataValidation>
    <dataValidation type="decimal" errorStyle="warning" operator="lessThanOrEqual" allowBlank="1" showInputMessage="1" showErrorMessage="1" errorTitle="Tähelepanu!" error="Kaudsed kulud tohivad otsestest kuludest moodustada kuni 2,5%." promptTitle="Tähelepanu!" prompt="Kaudsed kulud moodustavad otsestest kuludest kuni 2,5%." sqref="E28:F28">
      <formula1>E27*0.025</formula1>
    </dataValidation>
    <dataValidation type="decimal" operator="equal" allowBlank="1" showInputMessage="1" showErrorMessage="1" sqref="C19">
      <formula1>D83</formula1>
    </dataValidation>
    <dataValidation type="decimal" operator="equal" allowBlank="1" showInputMessage="1" showErrorMessage="1" errorTitle="Tähelepanu!" error="Tervik peab olema 100%" promptTitle="Tähelepanu!" prompt="Osakaalude summa peab olema 100%" sqref="G19">
      <formula1>100</formula1>
    </dataValidation>
    <dataValidation type="decimal" allowBlank="1" showInputMessage="1" showErrorMessage="1" errorTitle="Tähelepanu!" error="AMIF toetuse osakaal ei saa olla suurem kui 75%" promptTitle="Tähelepanu!" prompt="ISF toetuse osakaal ei saa olla suurem kui 75%" sqref="G14">
      <formula1>0</formula1>
      <formula2>75</formula2>
    </dataValidation>
    <dataValidation operator="equal" allowBlank="1" showErrorMessage="1" promptTitle="Tähelepanu!" prompt="AMIF tulu peab võrduma AMIF kuluga." sqref="B13"/>
    <dataValidation type="decimal" errorStyle="warning" operator="equal" allowBlank="1" showInputMessage="1" showErrorMessage="1" errorTitle="Tähelepanu!" error="Aruandlusperioodi meetmete kogukulu peab olema võrdne projekti aruandlusperioodi kogukuludega." promptTitle="Tähelepanu!" prompt="Aruandlusperioodi kogukulu peab olema võrdne projekti aruandlusperioodi kogukuludega." sqref="E55">
      <formula1>#REF!</formula1>
    </dataValidation>
    <dataValidation allowBlank="1" showInputMessage="1" showErrorMessage="1" promptTitle="Tähelepanu!" prompt="Kulud meetmete lõikes kokku peab olema võrdne projekti kulud kokku." sqref="D56"/>
    <dataValidation type="list" allowBlank="1" showInputMessage="1" showErrorMessage="1" errorTitle="Tähelepanu!" error="Vali sobiv vastus" promptTitle="Tähelepanu!" prompt="Vali sobiv vastus" sqref="C59:C62">
      <formula1>Kinnituskiri</formula1>
    </dataValidation>
    <dataValidation allowBlank="1" showInputMessage="1" showErrorMessage="1" promptTitle="Tähelepanu!" prompt="Kulud programmis esitatud riiklike prioriteetide lõikes peavad võrduma projekti kogukuludega." sqref="D55"/>
    <dataValidation allowBlank="1" showInputMessage="1" showErrorMessage="1" promptTitle="Tähelepanu!" prompt="Aruandlusperioodi kogukulu peab olema võrdne projekti aruandlusperioodi kogukuludega." sqref="F55"/>
  </dataValidations>
  <pageMargins left="0.7" right="0.7" top="0.75" bottom="0.75" header="0.3" footer="0.3"/>
  <pageSetup paperSize="9" scale="63" fitToHeight="0" orientation="portrait" verticalDpi="0" r:id="rId1"/>
  <drawing r:id="rId2"/>
  <extLst>
    <ext xmlns:x14="http://schemas.microsoft.com/office/spreadsheetml/2009/9/main" uri="{CCE6A557-97BC-4b89-ADB6-D9C93CAAB3DF}">
      <x14:dataValidations xmlns:xm="http://schemas.microsoft.com/office/excel/2006/main" xWindow="879" yWindow="417" count="3">
        <x14:dataValidation type="decimal" errorStyle="warning" operator="equal" allowBlank="1" showInputMessage="1" showErrorMessage="1" promptTitle="Tähelepanu!" prompt="Kinnisvara kulude kogusumma peab olema võrdne vastaval töölehel saadud kogusummaga.">
          <x14:formula1>
            <xm:f>'3. Kinnisvara'!H13</xm:f>
          </x14:formula1>
          <xm:sqref>D26</xm:sqref>
        </x14:dataValidation>
        <x14:dataValidation type="decimal" errorStyle="warning" operator="equal" allowBlank="1" showInputMessage="1" showErrorMessage="1" promptTitle="Tähelepanu!" prompt="Lähetuskulude kogusumma peab olema võrdne töölehel &quot;Lähetuskulud&quot; saadud kogusummaga.">
          <x14:formula1>
            <xm:f>'2. Sõidu-ja lähetuskulud'!H12</xm:f>
          </x14:formula1>
          <xm:sqref>D25</xm:sqref>
        </x14:dataValidation>
        <x14:dataValidation type="decimal" errorStyle="warning" operator="equal" allowBlank="1" showInputMessage="1" showErrorMessage="1" promptTitle="Tähelepanu!" prompt="Tööjõukulud peavad võrduma töölehel &quot;Tööjõukulud&quot; saadud summaga.">
          <x14:formula1>
            <xm:f>'1. Tööjõukulud'!H16</xm:f>
          </x14:formula1>
          <xm:sqref>D24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B1:H17"/>
  <sheetViews>
    <sheetView workbookViewId="0">
      <selection activeCell="G30" sqref="G30"/>
    </sheetView>
  </sheetViews>
  <sheetFormatPr defaultColWidth="9.140625" defaultRowHeight="15.75" x14ac:dyDescent="0.25"/>
  <cols>
    <col min="1" max="1" width="4.7109375" style="17" customWidth="1"/>
    <col min="2" max="2" width="9.140625" style="17"/>
    <col min="3" max="3" width="18.28515625" style="17" customWidth="1"/>
    <col min="4" max="4" width="28.7109375" style="17" customWidth="1"/>
    <col min="5" max="5" width="16.7109375" style="13" customWidth="1"/>
    <col min="6" max="6" width="13.7109375" style="13" customWidth="1"/>
    <col min="7" max="7" width="23.7109375" style="13" customWidth="1"/>
    <col min="8" max="8" width="15.42578125" style="17" customWidth="1"/>
    <col min="9" max="16384" width="9.140625" style="17"/>
  </cols>
  <sheetData>
    <row r="1" spans="2:8" x14ac:dyDescent="0.25">
      <c r="B1" s="3" t="s">
        <v>61</v>
      </c>
      <c r="C1" s="3"/>
    </row>
    <row r="2" spans="2:8" x14ac:dyDescent="0.25">
      <c r="B2" s="3"/>
      <c r="C2" s="3"/>
    </row>
    <row r="4" spans="2:8" x14ac:dyDescent="0.25">
      <c r="B4" s="15"/>
      <c r="C4" s="158" t="s">
        <v>4</v>
      </c>
      <c r="D4" s="159"/>
      <c r="E4" s="159"/>
      <c r="F4" s="159"/>
      <c r="G4" s="160"/>
      <c r="H4" s="167" t="s">
        <v>9</v>
      </c>
    </row>
    <row r="5" spans="2:8" ht="15.75" customHeight="1" x14ac:dyDescent="0.25">
      <c r="B5" s="170" t="s">
        <v>1</v>
      </c>
      <c r="C5" s="161" t="s">
        <v>67</v>
      </c>
      <c r="D5" s="162"/>
      <c r="E5" s="162"/>
      <c r="F5" s="162"/>
      <c r="G5" s="163"/>
      <c r="H5" s="168"/>
    </row>
    <row r="6" spans="2:8" ht="31.5" x14ac:dyDescent="0.25">
      <c r="B6" s="171"/>
      <c r="C6" s="5" t="s">
        <v>37</v>
      </c>
      <c r="D6" s="5" t="s">
        <v>38</v>
      </c>
      <c r="E6" s="5" t="s">
        <v>39</v>
      </c>
      <c r="F6" s="5" t="s">
        <v>40</v>
      </c>
      <c r="G6" s="18" t="s">
        <v>41</v>
      </c>
      <c r="H6" s="169"/>
    </row>
    <row r="7" spans="2:8" s="25" customFormat="1" x14ac:dyDescent="0.25">
      <c r="B7" s="172" t="s">
        <v>150</v>
      </c>
      <c r="C7" s="175" t="s">
        <v>156</v>
      </c>
      <c r="D7" s="175" t="s">
        <v>158</v>
      </c>
      <c r="E7" s="172" t="s">
        <v>157</v>
      </c>
      <c r="F7" s="172">
        <v>43063</v>
      </c>
      <c r="G7" s="23" t="s">
        <v>152</v>
      </c>
      <c r="H7" s="61">
        <v>121.56</v>
      </c>
    </row>
    <row r="8" spans="2:8" s="25" customFormat="1" ht="63" x14ac:dyDescent="0.25">
      <c r="B8" s="173"/>
      <c r="C8" s="176"/>
      <c r="D8" s="176"/>
      <c r="E8" s="173"/>
      <c r="F8" s="173"/>
      <c r="G8" s="114" t="s">
        <v>155</v>
      </c>
      <c r="H8" s="61">
        <v>36.06</v>
      </c>
    </row>
    <row r="9" spans="2:8" s="25" customFormat="1" ht="18" customHeight="1" x14ac:dyDescent="0.25">
      <c r="B9" s="173"/>
      <c r="C9" s="176"/>
      <c r="D9" s="176"/>
      <c r="E9" s="173"/>
      <c r="F9" s="173"/>
      <c r="G9" s="114" t="s">
        <v>153</v>
      </c>
      <c r="H9" s="61">
        <v>52.01</v>
      </c>
    </row>
    <row r="10" spans="2:8" s="25" customFormat="1" ht="19.149999999999999" customHeight="1" x14ac:dyDescent="0.25">
      <c r="B10" s="174"/>
      <c r="C10" s="177"/>
      <c r="D10" s="177"/>
      <c r="E10" s="174"/>
      <c r="F10" s="174"/>
      <c r="G10" s="114" t="s">
        <v>154</v>
      </c>
      <c r="H10" s="61">
        <v>1.27</v>
      </c>
    </row>
    <row r="11" spans="2:8" s="25" customFormat="1" x14ac:dyDescent="0.25">
      <c r="B11" s="23"/>
      <c r="C11" s="23"/>
      <c r="D11" s="23"/>
      <c r="E11" s="24"/>
      <c r="F11" s="24"/>
      <c r="G11" s="24"/>
      <c r="H11" s="61"/>
    </row>
    <row r="12" spans="2:8" x14ac:dyDescent="0.25">
      <c r="B12" s="108" t="s">
        <v>149</v>
      </c>
      <c r="C12" s="109"/>
      <c r="D12" s="109"/>
      <c r="E12" s="109"/>
      <c r="F12" s="109"/>
      <c r="G12" s="109"/>
      <c r="H12" s="73">
        <f>SUM(H7:H11)</f>
        <v>210.9</v>
      </c>
    </row>
    <row r="13" spans="2:8" s="25" customFormat="1" x14ac:dyDescent="0.25">
      <c r="B13" s="23"/>
      <c r="C13" s="23"/>
      <c r="D13" s="23"/>
      <c r="E13" s="24"/>
      <c r="F13" s="24"/>
      <c r="G13" s="24"/>
      <c r="H13" s="23"/>
    </row>
    <row r="14" spans="2:8" s="25" customFormat="1" x14ac:dyDescent="0.25">
      <c r="B14" s="23"/>
      <c r="C14" s="23"/>
      <c r="D14" s="23"/>
      <c r="E14" s="24"/>
      <c r="F14" s="23"/>
      <c r="G14" s="24"/>
      <c r="H14" s="23"/>
    </row>
    <row r="15" spans="2:8" x14ac:dyDescent="0.25">
      <c r="B15" s="164" t="s">
        <v>111</v>
      </c>
      <c r="C15" s="165"/>
      <c r="D15" s="165"/>
      <c r="E15" s="165"/>
      <c r="F15" s="165"/>
      <c r="G15" s="166"/>
      <c r="H15" s="73">
        <f>SUM(H13:H14)</f>
        <v>0</v>
      </c>
    </row>
    <row r="16" spans="2:8" x14ac:dyDescent="0.25">
      <c r="B16" s="164" t="s">
        <v>48</v>
      </c>
      <c r="C16" s="165"/>
      <c r="D16" s="165"/>
      <c r="E16" s="165"/>
      <c r="F16" s="165"/>
      <c r="G16" s="166"/>
      <c r="H16" s="73">
        <f>H12+H15</f>
        <v>210.9</v>
      </c>
    </row>
    <row r="17" spans="2:2" x14ac:dyDescent="0.25">
      <c r="B17" s="17" t="s">
        <v>110</v>
      </c>
    </row>
  </sheetData>
  <sheetProtection formatCells="0" formatColumns="0" insertColumns="0" insertRows="0" deleteColumns="0" deleteRows="0" selectLockedCells="1"/>
  <mergeCells count="11">
    <mergeCell ref="C4:G4"/>
    <mergeCell ref="C5:G5"/>
    <mergeCell ref="B15:G15"/>
    <mergeCell ref="B16:G16"/>
    <mergeCell ref="H4:H6"/>
    <mergeCell ref="B5:B6"/>
    <mergeCell ref="B7:B10"/>
    <mergeCell ref="C7:C10"/>
    <mergeCell ref="D7:D10"/>
    <mergeCell ref="E7:E10"/>
    <mergeCell ref="F7:F10"/>
  </mergeCells>
  <dataValidations xWindow="680" yWindow="473" count="2">
    <dataValidation allowBlank="1" showInputMessage="1" sqref="G11"/>
    <dataValidation allowBlank="1" sqref="G13:G14"/>
  </dataValidations>
  <pageMargins left="0.7" right="0.7" top="0.75" bottom="0.75" header="0.3" footer="0.3"/>
  <pageSetup paperSize="9" scale="67" fitToHeight="0"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H13"/>
  <sheetViews>
    <sheetView workbookViewId="0">
      <selection activeCell="D22" sqref="D22"/>
    </sheetView>
  </sheetViews>
  <sheetFormatPr defaultColWidth="9.140625" defaultRowHeight="15.75" x14ac:dyDescent="0.25"/>
  <cols>
    <col min="1" max="1" width="4.5703125" style="17" customWidth="1"/>
    <col min="2" max="2" width="9.140625" style="1"/>
    <col min="3" max="3" width="18.28515625" style="17" customWidth="1"/>
    <col min="4" max="4" width="25.5703125" style="1" customWidth="1"/>
    <col min="5" max="5" width="16.7109375" customWidth="1"/>
    <col min="6" max="6" width="15.7109375" customWidth="1"/>
    <col min="7" max="7" width="15.7109375" style="13" customWidth="1"/>
    <col min="8" max="8" width="15.42578125" style="17" customWidth="1"/>
    <col min="9" max="16384" width="9.140625" style="1"/>
  </cols>
  <sheetData>
    <row r="1" spans="2:8" x14ac:dyDescent="0.25">
      <c r="B1" s="3" t="s">
        <v>112</v>
      </c>
      <c r="C1" s="3"/>
    </row>
    <row r="3" spans="2:8" x14ac:dyDescent="0.25">
      <c r="B3" s="4"/>
      <c r="C3" s="178" t="s">
        <v>4</v>
      </c>
      <c r="D3" s="179"/>
      <c r="E3" s="179"/>
      <c r="F3" s="179"/>
      <c r="G3" s="180"/>
      <c r="H3" s="167" t="s">
        <v>9</v>
      </c>
    </row>
    <row r="4" spans="2:8" ht="15.75" customHeight="1" x14ac:dyDescent="0.25">
      <c r="B4" s="170" t="s">
        <v>1</v>
      </c>
      <c r="C4" s="161" t="s">
        <v>68</v>
      </c>
      <c r="D4" s="162"/>
      <c r="E4" s="162"/>
      <c r="F4" s="162"/>
      <c r="G4" s="163"/>
      <c r="H4" s="168"/>
    </row>
    <row r="5" spans="2:8" ht="31.5" x14ac:dyDescent="0.25">
      <c r="B5" s="171"/>
      <c r="C5" s="5" t="s">
        <v>37</v>
      </c>
      <c r="D5" s="5" t="s">
        <v>38</v>
      </c>
      <c r="E5" s="5" t="s">
        <v>39</v>
      </c>
      <c r="F5" s="5" t="s">
        <v>40</v>
      </c>
      <c r="G5" s="18" t="s">
        <v>41</v>
      </c>
      <c r="H5" s="169"/>
    </row>
    <row r="6" spans="2:8" s="25" customFormat="1" x14ac:dyDescent="0.25">
      <c r="B6" s="23"/>
      <c r="C6" s="23"/>
      <c r="D6" s="23"/>
      <c r="E6" s="23"/>
      <c r="F6" s="24"/>
      <c r="G6" s="23"/>
      <c r="H6" s="61"/>
    </row>
    <row r="7" spans="2:8" s="25" customFormat="1" x14ac:dyDescent="0.25">
      <c r="B7" s="23"/>
      <c r="C7" s="23"/>
      <c r="D7" s="23"/>
      <c r="E7" s="23"/>
      <c r="F7" s="23"/>
      <c r="G7" s="23"/>
      <c r="H7" s="61"/>
    </row>
    <row r="8" spans="2:8" x14ac:dyDescent="0.25">
      <c r="B8" s="108" t="s">
        <v>149</v>
      </c>
      <c r="C8" s="109"/>
      <c r="D8" s="109"/>
      <c r="E8" s="109"/>
      <c r="F8" s="109"/>
      <c r="G8" s="109"/>
      <c r="H8" s="73">
        <f>SUM(H6:H7)</f>
        <v>0</v>
      </c>
    </row>
    <row r="9" spans="2:8" s="25" customFormat="1" x14ac:dyDescent="0.25">
      <c r="B9" s="23"/>
      <c r="C9" s="23"/>
      <c r="D9" s="23"/>
      <c r="E9" s="23"/>
      <c r="F9" s="24"/>
      <c r="G9" s="23"/>
      <c r="H9" s="61"/>
    </row>
    <row r="10" spans="2:8" s="25" customFormat="1" x14ac:dyDescent="0.25">
      <c r="B10" s="23"/>
      <c r="C10" s="23"/>
      <c r="D10" s="23"/>
      <c r="E10" s="23"/>
      <c r="F10" s="23"/>
      <c r="G10" s="23"/>
      <c r="H10" s="61"/>
    </row>
    <row r="11" spans="2:8" x14ac:dyDescent="0.25">
      <c r="B11" s="164" t="s">
        <v>111</v>
      </c>
      <c r="C11" s="165"/>
      <c r="D11" s="165"/>
      <c r="E11" s="165"/>
      <c r="F11" s="165"/>
      <c r="G11" s="166"/>
      <c r="H11" s="73">
        <f>SUM(H9:H10)</f>
        <v>0</v>
      </c>
    </row>
    <row r="12" spans="2:8" x14ac:dyDescent="0.25">
      <c r="B12" s="164" t="s">
        <v>113</v>
      </c>
      <c r="C12" s="165"/>
      <c r="D12" s="165"/>
      <c r="E12" s="165"/>
      <c r="F12" s="165"/>
      <c r="G12" s="166"/>
      <c r="H12" s="73">
        <f>H8+H11</f>
        <v>0</v>
      </c>
    </row>
    <row r="13" spans="2:8" x14ac:dyDescent="0.25">
      <c r="B13" s="17" t="s">
        <v>110</v>
      </c>
    </row>
  </sheetData>
  <sheetProtection formatCells="0" formatColumns="0" insertColumns="0" insertRows="0" deleteColumns="0" deleteRows="0" selectLockedCells="1"/>
  <mergeCells count="6">
    <mergeCell ref="B4:B5"/>
    <mergeCell ref="B11:G11"/>
    <mergeCell ref="B12:G12"/>
    <mergeCell ref="H3:H5"/>
    <mergeCell ref="C3:G3"/>
    <mergeCell ref="C4:G4"/>
  </mergeCells>
  <pageMargins left="0.7" right="0.7" top="0.75" bottom="0.75" header="0.3" footer="0.3"/>
  <pageSetup paperSize="9" scale="67" fitToHeight="0"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B1:I14"/>
  <sheetViews>
    <sheetView zoomScaleNormal="100" workbookViewId="0">
      <selection activeCell="D26" sqref="D26"/>
    </sheetView>
  </sheetViews>
  <sheetFormatPr defaultColWidth="9.140625" defaultRowHeight="15.75" x14ac:dyDescent="0.25"/>
  <cols>
    <col min="1" max="1" width="4.5703125" style="17" customWidth="1"/>
    <col min="2" max="2" width="9.140625" style="17"/>
    <col min="3" max="3" width="19.7109375" style="17" customWidth="1"/>
    <col min="4" max="4" width="25.5703125" style="17" customWidth="1"/>
    <col min="5" max="5" width="16.7109375" style="13" customWidth="1"/>
    <col min="6" max="6" width="15.7109375" style="13" customWidth="1"/>
    <col min="7" max="7" width="26.85546875" style="13" bestFit="1" customWidth="1"/>
    <col min="8" max="8" width="15.42578125" style="17" customWidth="1"/>
    <col min="9" max="16384" width="9.140625" style="17"/>
  </cols>
  <sheetData>
    <row r="1" spans="2:9" x14ac:dyDescent="0.25">
      <c r="B1" s="3" t="s">
        <v>138</v>
      </c>
      <c r="C1" s="3"/>
    </row>
    <row r="3" spans="2:9" x14ac:dyDescent="0.25">
      <c r="B3" s="15"/>
      <c r="C3" s="158" t="s">
        <v>4</v>
      </c>
      <c r="D3" s="159"/>
      <c r="E3" s="159"/>
      <c r="F3" s="159"/>
      <c r="G3" s="160"/>
      <c r="H3" s="181" t="s">
        <v>9</v>
      </c>
    </row>
    <row r="4" spans="2:9" ht="15.75" customHeight="1" x14ac:dyDescent="0.25">
      <c r="B4" s="170" t="s">
        <v>1</v>
      </c>
      <c r="C4" s="161" t="s">
        <v>67</v>
      </c>
      <c r="D4" s="162"/>
      <c r="E4" s="162"/>
      <c r="F4" s="162"/>
      <c r="G4" s="163"/>
      <c r="H4" s="181"/>
      <c r="I4" s="25"/>
    </row>
    <row r="5" spans="2:9" ht="31.5" x14ac:dyDescent="0.25">
      <c r="B5" s="171"/>
      <c r="C5" s="5" t="s">
        <v>37</v>
      </c>
      <c r="D5" s="5" t="s">
        <v>38</v>
      </c>
      <c r="E5" s="5" t="s">
        <v>39</v>
      </c>
      <c r="F5" s="5" t="s">
        <v>40</v>
      </c>
      <c r="G5" s="18" t="s">
        <v>41</v>
      </c>
      <c r="H5" s="181"/>
      <c r="I5" s="25"/>
    </row>
    <row r="6" spans="2:9" s="25" customFormat="1" x14ac:dyDescent="0.25">
      <c r="B6" s="23" t="s">
        <v>150</v>
      </c>
      <c r="C6" s="23" t="s">
        <v>141</v>
      </c>
      <c r="D6" s="23" t="s">
        <v>142</v>
      </c>
      <c r="E6" s="23">
        <v>17067</v>
      </c>
      <c r="F6" s="24">
        <v>43035</v>
      </c>
      <c r="G6" s="23" t="s">
        <v>143</v>
      </c>
      <c r="H6" s="61">
        <v>4560</v>
      </c>
    </row>
    <row r="7" spans="2:9" s="25" customFormat="1" x14ac:dyDescent="0.25">
      <c r="B7" s="23" t="s">
        <v>151</v>
      </c>
      <c r="C7" s="23" t="s">
        <v>144</v>
      </c>
      <c r="D7" s="23" t="s">
        <v>142</v>
      </c>
      <c r="E7" s="23">
        <v>1800062737</v>
      </c>
      <c r="F7" s="24">
        <v>43041</v>
      </c>
      <c r="G7" s="23" t="s">
        <v>145</v>
      </c>
      <c r="H7" s="61">
        <v>4200</v>
      </c>
    </row>
    <row r="8" spans="2:9" s="25" customFormat="1" x14ac:dyDescent="0.25">
      <c r="B8" s="23"/>
      <c r="C8" s="23"/>
      <c r="D8" s="23"/>
      <c r="E8" s="23"/>
      <c r="F8" s="24"/>
      <c r="G8" s="23"/>
      <c r="H8" s="61"/>
    </row>
    <row r="9" spans="2:9" x14ac:dyDescent="0.25">
      <c r="B9" s="108" t="s">
        <v>149</v>
      </c>
      <c r="C9" s="109"/>
      <c r="D9" s="109"/>
      <c r="E9" s="109"/>
      <c r="F9" s="109"/>
      <c r="G9" s="109"/>
      <c r="H9" s="73">
        <f>SUM(H6:H8)</f>
        <v>8760</v>
      </c>
      <c r="I9" s="25"/>
    </row>
    <row r="10" spans="2:9" s="25" customFormat="1" x14ac:dyDescent="0.25">
      <c r="B10" s="23"/>
      <c r="C10" s="23"/>
      <c r="D10" s="23"/>
      <c r="E10" s="23"/>
      <c r="F10" s="24"/>
      <c r="G10" s="23"/>
      <c r="H10" s="61"/>
    </row>
    <row r="11" spans="2:9" s="25" customFormat="1" x14ac:dyDescent="0.25">
      <c r="B11" s="23"/>
      <c r="C11" s="23"/>
      <c r="D11" s="23"/>
      <c r="E11" s="23"/>
      <c r="F11" s="24"/>
      <c r="G11" s="23"/>
      <c r="H11" s="61"/>
    </row>
    <row r="12" spans="2:9" x14ac:dyDescent="0.25">
      <c r="B12" s="108" t="s">
        <v>111</v>
      </c>
      <c r="C12" s="109"/>
      <c r="D12" s="109"/>
      <c r="E12" s="109"/>
      <c r="F12" s="109"/>
      <c r="G12" s="109"/>
      <c r="H12" s="73">
        <f>SUM(H10:H11)</f>
        <v>0</v>
      </c>
    </row>
    <row r="13" spans="2:9" x14ac:dyDescent="0.25">
      <c r="B13" s="108" t="s">
        <v>109</v>
      </c>
      <c r="C13" s="109"/>
      <c r="D13" s="109"/>
      <c r="E13" s="109"/>
      <c r="F13" s="109"/>
      <c r="G13" s="109"/>
      <c r="H13" s="73">
        <f>H9+H12</f>
        <v>8760</v>
      </c>
    </row>
    <row r="14" spans="2:9" x14ac:dyDescent="0.25">
      <c r="B14" s="17" t="s">
        <v>110</v>
      </c>
    </row>
  </sheetData>
  <sheetProtection formatCells="0" formatColumns="0" formatRows="0" insertColumns="0" insertRows="0" deleteColumns="0" deleteRows="0" selectLockedCells="1"/>
  <mergeCells count="4">
    <mergeCell ref="B4:B5"/>
    <mergeCell ref="H3:H5"/>
    <mergeCell ref="C3:G3"/>
    <mergeCell ref="C4:G4"/>
  </mergeCells>
  <pageMargins left="0.7" right="0.7" top="0.75" bottom="0.75" header="0.3" footer="0.3"/>
  <pageSetup paperSize="9" scale="67" fitToHeight="0"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workbookViewId="0">
      <selection activeCell="A11" sqref="A11"/>
    </sheetView>
  </sheetViews>
  <sheetFormatPr defaultRowHeight="15" x14ac:dyDescent="0.25"/>
  <cols>
    <col min="1" max="1" width="64.5703125" bestFit="1" customWidth="1"/>
    <col min="2" max="2" width="7.5703125" bestFit="1" customWidth="1"/>
    <col min="3" max="3" width="11.85546875" bestFit="1" customWidth="1"/>
  </cols>
  <sheetData>
    <row r="1" spans="1:1" ht="15.75" x14ac:dyDescent="0.25">
      <c r="A1" s="17" t="s">
        <v>17</v>
      </c>
    </row>
    <row r="2" spans="1:1" ht="15.75" x14ac:dyDescent="0.25">
      <c r="A2" s="17" t="s">
        <v>18</v>
      </c>
    </row>
    <row r="3" spans="1:1" ht="15.75" x14ac:dyDescent="0.25">
      <c r="A3" s="17" t="s">
        <v>19</v>
      </c>
    </row>
    <row r="6" spans="1:1" ht="15.75" x14ac:dyDescent="0.25">
      <c r="A6" s="17" t="s">
        <v>27</v>
      </c>
    </row>
    <row r="7" spans="1:1" ht="15.75" x14ac:dyDescent="0.25">
      <c r="A7" s="17" t="s">
        <v>69</v>
      </c>
    </row>
    <row r="8" spans="1:1" s="13" customFormat="1" ht="15.75" x14ac:dyDescent="0.25">
      <c r="A8" s="17" t="s">
        <v>42</v>
      </c>
    </row>
    <row r="9" spans="1:1" ht="15.75" x14ac:dyDescent="0.25">
      <c r="A9" s="17" t="s">
        <v>43</v>
      </c>
    </row>
    <row r="12" spans="1:1" ht="15.75" x14ac:dyDescent="0.25">
      <c r="A12" s="17" t="s">
        <v>62</v>
      </c>
    </row>
    <row r="13" spans="1:1" ht="15.75" x14ac:dyDescent="0.25">
      <c r="A13" s="17" t="s">
        <v>63</v>
      </c>
    </row>
    <row r="14" spans="1:1" ht="15.75" x14ac:dyDescent="0.25">
      <c r="A14" s="17"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4</vt:i4>
      </vt:variant>
    </vt:vector>
  </HeadingPairs>
  <TitlesOfParts>
    <vt:vector size="11" baseType="lpstr">
      <vt:lpstr>Eelarve</vt:lpstr>
      <vt:lpstr>Maksetaotlus</vt:lpstr>
      <vt:lpstr>KULUARUANDE KOOND</vt:lpstr>
      <vt:lpstr>1. Tööjõukulud</vt:lpstr>
      <vt:lpstr>2. Sõidu-ja lähetuskulud</vt:lpstr>
      <vt:lpstr>3. Kinnisvara</vt:lpstr>
      <vt:lpstr>Nähtamatu leht</vt:lpstr>
      <vt:lpstr>Kinnituskiri</vt:lpstr>
      <vt:lpstr>Projekti_valdkond</vt:lpstr>
      <vt:lpstr>Valdkond</vt:lpstr>
      <vt:lpstr>Ühik</vt:lpstr>
    </vt:vector>
  </TitlesOfParts>
  <Company>SMIT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Aigi Kasvand</dc:creator>
  <cp:lastModifiedBy>Alla Voinova</cp:lastModifiedBy>
  <cp:lastPrinted>2015-03-09T14:28:19Z</cp:lastPrinted>
  <dcterms:created xsi:type="dcterms:W3CDTF">2014-06-17T10:19:13Z</dcterms:created>
  <dcterms:modified xsi:type="dcterms:W3CDTF">2018-01-16T07:17:50Z</dcterms:modified>
</cp:coreProperties>
</file>